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120" windowWidth="9015" windowHeight="9030" tabRatio="665" activeTab="0"/>
  </bookViews>
  <sheets>
    <sheet name="Rosters2007" sheetId="1" r:id="rId1"/>
    <sheet name="Free-Agent Pool" sheetId="2" r:id="rId2"/>
    <sheet name="Schedule" sheetId="3" r:id="rId3"/>
    <sheet name="Days Missed Worksheet" sheetId="4" r:id="rId4"/>
  </sheets>
  <definedNames>
    <definedName name="_xlnm.Print_Titles" localSheetId="1">'Free-Agent Pool'!$1:$6</definedName>
    <definedName name="_xlnm.Print_Titles" localSheetId="0">'Rosters2007'!$1:$4</definedName>
  </definedNames>
  <calcPr fullCalcOnLoad="1"/>
</workbook>
</file>

<file path=xl/sharedStrings.xml><?xml version="1.0" encoding="utf-8"?>
<sst xmlns="http://schemas.openxmlformats.org/spreadsheetml/2006/main" count="4833" uniqueCount="1048">
  <si>
    <t>NBA</t>
  </si>
  <si>
    <t>Gms</t>
  </si>
  <si>
    <t>Min</t>
  </si>
  <si>
    <t>Tm</t>
  </si>
  <si>
    <t>G</t>
  </si>
  <si>
    <t>Min</t>
  </si>
  <si>
    <t>mpg</t>
  </si>
  <si>
    <t>Allow</t>
  </si>
  <si>
    <t>Allow</t>
  </si>
  <si>
    <t xml:space="preserve"> Positions</t>
  </si>
  <si>
    <t>Arenas, Gilbert</t>
  </si>
  <si>
    <t>Blount, Mark</t>
  </si>
  <si>
    <t>BOS</t>
  </si>
  <si>
    <t>ATL</t>
  </si>
  <si>
    <t>PHI</t>
  </si>
  <si>
    <t>NJ</t>
  </si>
  <si>
    <t>Maggette, Corey</t>
  </si>
  <si>
    <t>LAC</t>
  </si>
  <si>
    <t>Martin, Kenyon</t>
  </si>
  <si>
    <t>POR</t>
  </si>
  <si>
    <t>Mohammed, Nazr</t>
  </si>
  <si>
    <t>NY</t>
  </si>
  <si>
    <t>SEA</t>
  </si>
  <si>
    <t>Ollie, Kevin</t>
  </si>
  <si>
    <t>CLE</t>
  </si>
  <si>
    <t>Watson, Earl</t>
  </si>
  <si>
    <t>MEM</t>
  </si>
  <si>
    <t>NO</t>
  </si>
  <si>
    <t>Total</t>
  </si>
  <si>
    <t>BROOKLYN -- Nigel</t>
  </si>
  <si>
    <t>Battier, Shane</t>
  </si>
  <si>
    <t>Curry, Eddy</t>
  </si>
  <si>
    <t>CHI</t>
  </si>
  <si>
    <t>Daniels, Antonio</t>
  </si>
  <si>
    <t>Johnson, Joe</t>
  </si>
  <si>
    <t>LaFrentz, Raef</t>
  </si>
  <si>
    <t>O'Neal, Jermaine</t>
  </si>
  <si>
    <t>IND</t>
  </si>
  <si>
    <t>LAL</t>
  </si>
  <si>
    <t>Turkoglu, Hedo</t>
  </si>
  <si>
    <t>SA</t>
  </si>
  <si>
    <t>Wilks, Mike</t>
  </si>
  <si>
    <t>HOU</t>
  </si>
  <si>
    <t>Total</t>
  </si>
  <si>
    <t>DAKOTA -- Jason</t>
  </si>
  <si>
    <t>dakotablizzards@yahoo.com</t>
  </si>
  <si>
    <t>Bowen, Bruce</t>
  </si>
  <si>
    <t>Cardinal, Brian</t>
  </si>
  <si>
    <t>GS</t>
  </si>
  <si>
    <t>Chandler, Tyson</t>
  </si>
  <si>
    <t>Claxton, Speedy</t>
  </si>
  <si>
    <t>Jackson, Stephen</t>
  </si>
  <si>
    <t>Marbury, Stephon</t>
  </si>
  <si>
    <t>Ming, Yao</t>
  </si>
  <si>
    <t>Odom, Lamar</t>
  </si>
  <si>
    <t>MIA</t>
  </si>
  <si>
    <t>Okur, Mehmet</t>
  </si>
  <si>
    <t>DET</t>
  </si>
  <si>
    <t>Pierce, Paul</t>
  </si>
  <si>
    <t>Redd, Michael</t>
  </si>
  <si>
    <t>MIL</t>
  </si>
  <si>
    <t>Sampson, Jamal</t>
  </si>
  <si>
    <t>Wallace, Rasheed</t>
  </si>
  <si>
    <t>Total</t>
  </si>
  <si>
    <t>DAVIS -- Brian</t>
  </si>
  <si>
    <t>bvanlien98@yahoo.com; icq=26513156</t>
  </si>
  <si>
    <t>Abdur-Rahim, Shareef</t>
  </si>
  <si>
    <t>Alston, Rafer</t>
  </si>
  <si>
    <t>Harpring, Matt</t>
  </si>
  <si>
    <t>Mobley, Cuttino</t>
  </si>
  <si>
    <t>Moore, Mikki</t>
  </si>
  <si>
    <t>Nash, Steve</t>
  </si>
  <si>
    <t>DAL</t>
  </si>
  <si>
    <t>Pollard, Scot</t>
  </si>
  <si>
    <t>Stevenson, DeShawn</t>
  </si>
  <si>
    <t>ORL</t>
  </si>
  <si>
    <t>Wallace, Ben</t>
  </si>
  <si>
    <t>Williams, Jason</t>
  </si>
  <si>
    <t>Total</t>
  </si>
  <si>
    <t>DonP.DavisJr@verizon.net; icq=8003323</t>
  </si>
  <si>
    <t>Garrity, Pat</t>
  </si>
  <si>
    <t>Henderson, Alan</t>
  </si>
  <si>
    <t>James, Jerome</t>
  </si>
  <si>
    <t>Magloire, Jamaal</t>
  </si>
  <si>
    <t>Padgett, Scott</t>
  </si>
  <si>
    <t>Pargo, Jannero</t>
  </si>
  <si>
    <t>Total</t>
  </si>
  <si>
    <t>INDIANA -- JJ</t>
  </si>
  <si>
    <t>jjschrems@sbcglobal.net; icq=21565336</t>
  </si>
  <si>
    <t>Brezec, Primoz</t>
  </si>
  <si>
    <t>Dampier, Erick</t>
  </si>
  <si>
    <t>Francis, Steve</t>
  </si>
  <si>
    <t>George, Devean</t>
  </si>
  <si>
    <t>Hilario, Nene</t>
  </si>
  <si>
    <t>DEN</t>
  </si>
  <si>
    <t>James, Mike</t>
  </si>
  <si>
    <t>Johnson, Anthony</t>
  </si>
  <si>
    <t>Jones, Fred</t>
  </si>
  <si>
    <t>Murphy, Troy</t>
  </si>
  <si>
    <t>Nachbar, Bostjan</t>
  </si>
  <si>
    <t>Peterson, Morris</t>
  </si>
  <si>
    <t>Richardson, Jason</t>
  </si>
  <si>
    <t>Total</t>
  </si>
  <si>
    <t>LAKE K -- Rick</t>
  </si>
  <si>
    <t>Carter, Vince</t>
  </si>
  <si>
    <t>Hill, Grant</t>
  </si>
  <si>
    <t>O'Neal, Shaquille</t>
  </si>
  <si>
    <t>Payton, Gary</t>
  </si>
  <si>
    <t>Thomas, Etan</t>
  </si>
  <si>
    <t>Tsakalidas, Jake</t>
  </si>
  <si>
    <t>Vaughn, Jacque</t>
  </si>
  <si>
    <t>Wells, Bonzi</t>
  </si>
  <si>
    <t>Total</t>
  </si>
  <si>
    <t>LEXINGTON -- Dale</t>
  </si>
  <si>
    <t>marillion9@tds.net, icq=137148357</t>
  </si>
  <si>
    <t>Battie, Tony</t>
  </si>
  <si>
    <t>Dixon, Juan</t>
  </si>
  <si>
    <t>Finley, Michael</t>
  </si>
  <si>
    <t>Foyle, Adonal</t>
  </si>
  <si>
    <t>Haywood, Brendan</t>
  </si>
  <si>
    <t>Hughes, Larry</t>
  </si>
  <si>
    <t>Posey, James</t>
  </si>
  <si>
    <t>Stoudemire, Amare</t>
  </si>
  <si>
    <t>Total</t>
  </si>
  <si>
    <t>Arroyo, Carlos</t>
  </si>
  <si>
    <t>Harrington, Othella</t>
  </si>
  <si>
    <t>Jackson, Bobby</t>
  </si>
  <si>
    <t>SAC</t>
  </si>
  <si>
    <t>Jamison, Antawn</t>
  </si>
  <si>
    <t>Thomas, Kenny</t>
  </si>
  <si>
    <t>Boykins, Earl</t>
  </si>
  <si>
    <t>Brand, Elton</t>
  </si>
  <si>
    <t>Christie, Doug</t>
  </si>
  <si>
    <t>Gooden, Drew</t>
  </si>
  <si>
    <t>Iverson, Allen</t>
  </si>
  <si>
    <t>Miller, Mike</t>
  </si>
  <si>
    <t>Parker, Tony</t>
  </si>
  <si>
    <t>Radmanovic, Vladimir</t>
  </si>
  <si>
    <t>Stojakovic, Peja</t>
  </si>
  <si>
    <t>Swift, Stromile</t>
  </si>
  <si>
    <t>SUNNYVALE -- Charles</t>
  </si>
  <si>
    <t>Barry, Brent</t>
  </si>
  <si>
    <t>Brown, Kwame</t>
  </si>
  <si>
    <t>Croshere, Austin</t>
  </si>
  <si>
    <t>Jefferson, Richard</t>
  </si>
  <si>
    <t>Knight, Brevin</t>
  </si>
  <si>
    <t>Marion, Shawn</t>
  </si>
  <si>
    <t>Miller, Brad</t>
  </si>
  <si>
    <t>Randolph, Zach</t>
  </si>
  <si>
    <t>Salmons, John</t>
  </si>
  <si>
    <t>Stoudamire, Damon</t>
  </si>
  <si>
    <t>Total</t>
  </si>
  <si>
    <t>TEMPE -- AaronL</t>
  </si>
  <si>
    <t>Brown, Devin</t>
  </si>
  <si>
    <t>Davis, Baron</t>
  </si>
  <si>
    <t>Ely, Melvin</t>
  </si>
  <si>
    <t>Jackson, Marc</t>
  </si>
  <si>
    <t>McKie, Aaron</t>
  </si>
  <si>
    <t>Nesterovic, Rasho</t>
  </si>
  <si>
    <t>Outlaw, Bo</t>
  </si>
  <si>
    <t>Potapenko, Vitaly</t>
  </si>
  <si>
    <t>Prince, Tayshaun</t>
  </si>
  <si>
    <t>Terry, Jason</t>
  </si>
  <si>
    <t>Total</t>
  </si>
  <si>
    <t>TEXAS -- Tim</t>
  </si>
  <si>
    <t>Carter, Anthony</t>
  </si>
  <si>
    <t>Dalembert, Samuel</t>
  </si>
  <si>
    <t>Duncan, Tim</t>
  </si>
  <si>
    <t>Gadzuric, Dan</t>
  </si>
  <si>
    <t>Griffin, Adrian</t>
  </si>
  <si>
    <t>Jones, Damon</t>
  </si>
  <si>
    <t>Jones, Eddie</t>
  </si>
  <si>
    <t>Miller, Andre</t>
  </si>
  <si>
    <t>Total</t>
  </si>
  <si>
    <t>VALDEZ -- Greg</t>
  </si>
  <si>
    <t>valdezvandals@hotmail.com; icq=5257959</t>
  </si>
  <si>
    <t>Billups, Chauncey</t>
  </si>
  <si>
    <t>Boozer, Carlos</t>
  </si>
  <si>
    <t>Fisher, Derek</t>
  </si>
  <si>
    <t>Harrington, Al</t>
  </si>
  <si>
    <t>Jaric, Marko</t>
  </si>
  <si>
    <t>Mason, Desmond</t>
  </si>
  <si>
    <t>Nowitzki, Dirk</t>
  </si>
  <si>
    <t>Ratliff, Theo</t>
  </si>
  <si>
    <t>Richardson, Quentin</t>
  </si>
  <si>
    <t>Simmons, Bobby</t>
  </si>
  <si>
    <t>Thomas, Tim</t>
  </si>
  <si>
    <t>Total</t>
  </si>
  <si>
    <t>WALNUT CREEK -- Ed</t>
  </si>
  <si>
    <t>NFLed@aol.com</t>
  </si>
  <si>
    <t>Cato, Kelvin</t>
  </si>
  <si>
    <t>Davis, Ricky</t>
  </si>
  <si>
    <t>Dickau, Dan</t>
  </si>
  <si>
    <t>Foster, Jeff</t>
  </si>
  <si>
    <t>Patterson, Ruben</t>
  </si>
  <si>
    <t>Wallace, Gerald</t>
  </si>
  <si>
    <t>Webber, Chris</t>
  </si>
  <si>
    <t>Wesley, David</t>
  </si>
  <si>
    <t>Total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</si>
  <si>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</si>
  <si>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</si>
  <si>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</si>
  <si>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</si>
  <si>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</si>
  <si>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* = Player's games and/or minutes allowed adjusted by league ruling</t>
  </si>
  <si>
    <t>Allen, Malik</t>
  </si>
  <si>
    <t>Allen, Ray</t>
  </si>
  <si>
    <t>Anderson, Derek</t>
  </si>
  <si>
    <t>Armstrong, Darrell</t>
  </si>
  <si>
    <t>Artest, Ron</t>
  </si>
  <si>
    <t>Atkins, Chucky</t>
  </si>
  <si>
    <t>Bell, Raja</t>
  </si>
  <si>
    <t>Bibby, Mike</t>
  </si>
  <si>
    <t>Brown, P.J.</t>
  </si>
  <si>
    <t>Bryant, Kobe</t>
  </si>
  <si>
    <t>Buckner, Greg</t>
  </si>
  <si>
    <t>Butler, Caron</t>
  </si>
  <si>
    <t>Butler, Rasual</t>
  </si>
  <si>
    <t>Camby, Marcus</t>
  </si>
  <si>
    <t>Cassell, Sam</t>
  </si>
  <si>
    <t>Crawford, Jamal</t>
  </si>
  <si>
    <t>Davis, Dale</t>
  </si>
  <si>
    <t>Doleac, Michael</t>
  </si>
  <si>
    <t>Dooling, Keyon</t>
  </si>
  <si>
    <t>Fortson, Danny</t>
  </si>
  <si>
    <t>Garnett, Kevin</t>
  </si>
  <si>
    <t>Giricek, Gordan</t>
  </si>
  <si>
    <t>Hamilton, Richard</t>
  </si>
  <si>
    <t>Hassell, Trenton</t>
  </si>
  <si>
    <t>Horry, Robert</t>
  </si>
  <si>
    <t>House, Eddie</t>
  </si>
  <si>
    <t>Howard, Juwan</t>
  </si>
  <si>
    <t>Hudson, Troy</t>
  </si>
  <si>
    <t>Hunter, Lindsey</t>
  </si>
  <si>
    <t>Ilgauskus, Zydrunas</t>
  </si>
  <si>
    <t>Jones, Jumaine</t>
  </si>
  <si>
    <t>Kidd, Jason</t>
  </si>
  <si>
    <t>Lewis, Rashard</t>
  </si>
  <si>
    <t>Lue, Tyronn</t>
  </si>
  <si>
    <t>Madsen, Mark</t>
  </si>
  <si>
    <t>Marshall, Donyell</t>
  </si>
  <si>
    <t>McGrady, Tracy</t>
  </si>
  <si>
    <t>Medvedenko, Slava</t>
  </si>
  <si>
    <t>Mourning, Alonzo</t>
  </si>
  <si>
    <t>Mutombo, Dikembe</t>
  </si>
  <si>
    <t>Najera, Eduardo</t>
  </si>
  <si>
    <t>Newble, Ira</t>
  </si>
  <si>
    <t>Olowokandi, Michael</t>
  </si>
  <si>
    <t>Piatkowski, Eric</t>
  </si>
  <si>
    <t>Robinson, Clifford</t>
  </si>
  <si>
    <t>Rose, Jalen</t>
  </si>
  <si>
    <t>Scalabrine, Brian</t>
  </si>
  <si>
    <t>Skinner, Brian</t>
  </si>
  <si>
    <t>Smith, Joe</t>
  </si>
  <si>
    <t>Snow, Eric</t>
  </si>
  <si>
    <t>Stackhouse, Jerry</t>
  </si>
  <si>
    <t>Thomas, Kurt</t>
  </si>
  <si>
    <t>Tinsley, Jamaal</t>
  </si>
  <si>
    <t>Voskuhl, Jake</t>
  </si>
  <si>
    <t>Wagner, Dajuan</t>
  </si>
  <si>
    <t>Walker, Antoine</t>
  </si>
  <si>
    <t>Williams, Aaron</t>
  </si>
  <si>
    <t>Williams, Eric</t>
  </si>
  <si>
    <t>Wright, Lorenzen</t>
  </si>
  <si>
    <t>Anthony, Carmelo</t>
  </si>
  <si>
    <t>Barbosa, Leandro</t>
  </si>
  <si>
    <t>Barnes, Matt</t>
  </si>
  <si>
    <t>Blake, Steve</t>
  </si>
  <si>
    <t>Bogans, Keith</t>
  </si>
  <si>
    <t>Bosh, Chris</t>
  </si>
  <si>
    <t>Carroll, Matt</t>
  </si>
  <si>
    <t>Cook, Brian</t>
  </si>
  <si>
    <t>Daniels, Marquis</t>
  </si>
  <si>
    <t>Diaw, Borris</t>
  </si>
  <si>
    <t>Green, Willie</t>
  </si>
  <si>
    <t>Hart, Jason</t>
  </si>
  <si>
    <t>Haslem, Udonis</t>
  </si>
  <si>
    <t>Hayes, Jarvis</t>
  </si>
  <si>
    <t>Hinrich, Kirk</t>
  </si>
  <si>
    <t>Howard, Josh</t>
  </si>
  <si>
    <t>James, LeBron</t>
  </si>
  <si>
    <t>Johnson, Linton</t>
  </si>
  <si>
    <t>Jones, Dahntay</t>
  </si>
  <si>
    <t>Jones, James</t>
  </si>
  <si>
    <t>Kaman, Chris</t>
  </si>
  <si>
    <t>Kapono, Jason</t>
  </si>
  <si>
    <t>Korver, Kyle</t>
  </si>
  <si>
    <t>Livingston, Randy</t>
  </si>
  <si>
    <t>Martin, Darrick</t>
  </si>
  <si>
    <t>McDyess, Antonio</t>
  </si>
  <si>
    <t>McLeod, Keith</t>
  </si>
  <si>
    <t>Milicic, Darko</t>
  </si>
  <si>
    <t>Outlaw, Travis</t>
  </si>
  <si>
    <t>Pachulia, Zaza</t>
  </si>
  <si>
    <t>Perkins, Kendrick</t>
  </si>
  <si>
    <t>Pietrus, Mickael</t>
  </si>
  <si>
    <t>Ridnour, Luke</t>
  </si>
  <si>
    <t>Ruffin, Michael</t>
  </si>
  <si>
    <t>Songaila, Darius</t>
  </si>
  <si>
    <t>Wade, Dwyane</t>
  </si>
  <si>
    <t>Walton, Luke</t>
  </si>
  <si>
    <t>West, David</t>
  </si>
  <si>
    <t>Williams, Maurice</t>
  </si>
  <si>
    <t>Johnson, DerMarr</t>
  </si>
  <si>
    <t>1-16</t>
  </si>
  <si>
    <t>30-33</t>
  </si>
  <si>
    <t>74-88</t>
  </si>
  <si>
    <t>71-88</t>
  </si>
  <si>
    <t>30-55</t>
  </si>
  <si>
    <t>1-3</t>
  </si>
  <si>
    <t>1-10</t>
  </si>
  <si>
    <t>1-14</t>
  </si>
  <si>
    <t>Games</t>
  </si>
  <si>
    <t>16-33</t>
  </si>
  <si>
    <t>15-32</t>
  </si>
  <si>
    <t>18-25</t>
  </si>
  <si>
    <t>17-24</t>
  </si>
  <si>
    <t>12-14</t>
  </si>
  <si>
    <t>11-13</t>
  </si>
  <si>
    <t>35-36</t>
  </si>
  <si>
    <t>33-34</t>
  </si>
  <si>
    <t>27-33</t>
  </si>
  <si>
    <t>25-31</t>
  </si>
  <si>
    <t>16-36</t>
  </si>
  <si>
    <t>14-34</t>
  </si>
  <si>
    <t>38-50</t>
  </si>
  <si>
    <t>35-47</t>
  </si>
  <si>
    <t>35-59</t>
  </si>
  <si>
    <t>32-56</t>
  </si>
  <si>
    <t>52-72</t>
  </si>
  <si>
    <t>48-68</t>
  </si>
  <si>
    <t>61-69</t>
  </si>
  <si>
    <t>57-65</t>
  </si>
  <si>
    <t>52-62</t>
  </si>
  <si>
    <t>48-58</t>
  </si>
  <si>
    <t>74-82</t>
  </si>
  <si>
    <t>69-77</t>
  </si>
  <si>
    <t>71-82</t>
  </si>
  <si>
    <t>66-77</t>
  </si>
  <si>
    <t>64-72</t>
  </si>
  <si>
    <t>59-67</t>
  </si>
  <si>
    <t>84-88</t>
  </si>
  <si>
    <t>78-82</t>
  </si>
  <si>
    <t>68-82</t>
  </si>
  <si>
    <t>5-28</t>
  </si>
  <si>
    <t>4-27</t>
  </si>
  <si>
    <t>5-10</t>
  </si>
  <si>
    <t>4-9</t>
  </si>
  <si>
    <t>12-16</t>
  </si>
  <si>
    <t>11-15</t>
  </si>
  <si>
    <t>28-31</t>
  </si>
  <si>
    <t>12-28</t>
  </si>
  <si>
    <t>10-26</t>
  </si>
  <si>
    <t>16-23</t>
  </si>
  <si>
    <t>35-55</t>
  </si>
  <si>
    <t>32-52</t>
  </si>
  <si>
    <t>27-52</t>
  </si>
  <si>
    <t>27-59</t>
  </si>
  <si>
    <t>24-56</t>
  </si>
  <si>
    <t>57-62</t>
  </si>
  <si>
    <t>53-58</t>
  </si>
  <si>
    <t>61-62</t>
  </si>
  <si>
    <t>57-58</t>
  </si>
  <si>
    <t>57-77</t>
  </si>
  <si>
    <t>53-73</t>
  </si>
  <si>
    <t>64-77</t>
  </si>
  <si>
    <t>59-72</t>
  </si>
  <si>
    <t>64-69</t>
  </si>
  <si>
    <t>59-64</t>
  </si>
  <si>
    <t>79-82</t>
  </si>
  <si>
    <t>74-77</t>
  </si>
  <si>
    <t>79-88</t>
  </si>
  <si>
    <t>73-82</t>
  </si>
  <si>
    <t>65-82</t>
  </si>
  <si>
    <t>Quarter 1</t>
  </si>
  <si>
    <t>Quarter 2</t>
  </si>
  <si>
    <t>Quarter 3</t>
  </si>
  <si>
    <t>Quarter 4</t>
  </si>
  <si>
    <t>@</t>
  </si>
  <si>
    <t>On this spreadsheet is listed the day #'s on the left (with off days skipped) and the game #'s on the</t>
  </si>
  <si>
    <t xml:space="preserve">  spreadsheet unless you want to carefully review how I have modified your games missed list</t>
  </si>
  <si>
    <t xml:space="preserve">  into a days missed list.</t>
  </si>
  <si>
    <t>Thank you Jason for all of your hard work in creating this schedule and entering it into</t>
  </si>
  <si>
    <t xml:space="preserve">  the Strat-O-Matic game.</t>
  </si>
  <si>
    <t>nigel@ahye.org</t>
  </si>
  <si>
    <t>Evans, Reggie</t>
  </si>
  <si>
    <t>Jeffries, Jared</t>
  </si>
  <si>
    <t>Collins, Jason</t>
  </si>
  <si>
    <t>Dunleavy, Mike</t>
  </si>
  <si>
    <t>Wilcox, Chris</t>
  </si>
  <si>
    <t>Collins, Jarron</t>
  </si>
  <si>
    <t>McInnis, Jeff</t>
  </si>
  <si>
    <t>Childress, Josh</t>
  </si>
  <si>
    <t>Smith, Josh</t>
  </si>
  <si>
    <t>Ivey, Royal</t>
  </si>
  <si>
    <t>Allen, Tony</t>
  </si>
  <si>
    <t>Jefferson, Al</t>
  </si>
  <si>
    <t>West, Delonte</t>
  </si>
  <si>
    <t>Reed, Justin</t>
  </si>
  <si>
    <t>Okafor, Emeka</t>
  </si>
  <si>
    <t>CHA</t>
  </si>
  <si>
    <t>Robinson, Bernard</t>
  </si>
  <si>
    <t>Gordon, Ben</t>
  </si>
  <si>
    <t>Deng, Luol</t>
  </si>
  <si>
    <t>Nocioni, Andres</t>
  </si>
  <si>
    <t>Duhon, Chris</t>
  </si>
  <si>
    <t>Varejao, Anderson</t>
  </si>
  <si>
    <t>Jackson, Luke</t>
  </si>
  <si>
    <t>Harris, Devin</t>
  </si>
  <si>
    <t>Delfino, Carlos</t>
  </si>
  <si>
    <t>Parker, Smush</t>
  </si>
  <si>
    <t>Biedrins, Andris</t>
  </si>
  <si>
    <t>Barrett, Andre</t>
  </si>
  <si>
    <t>Ross, Quinton</t>
  </si>
  <si>
    <t>Livingston, Shaun</t>
  </si>
  <si>
    <t>Vujacik, Sasha</t>
  </si>
  <si>
    <t>Wright, Dorell</t>
  </si>
  <si>
    <t>Griffin, Eddie</t>
  </si>
  <si>
    <t>Krstic, Nenad</t>
  </si>
  <si>
    <t>Smith, J.R.</t>
  </si>
  <si>
    <t>Ariza, Trevor</t>
  </si>
  <si>
    <t>Butler, Jackie</t>
  </si>
  <si>
    <t>Howard, Dwight</t>
  </si>
  <si>
    <t>Nelson, Jameer</t>
  </si>
  <si>
    <t>Iguodala, Andre</t>
  </si>
  <si>
    <t>Telfair, Sebastian</t>
  </si>
  <si>
    <t>Khryapa, Viktor</t>
  </si>
  <si>
    <t>Evans, Maurice</t>
  </si>
  <si>
    <t>Martin, Kevin</t>
  </si>
  <si>
    <t>Udrih, Beno</t>
  </si>
  <si>
    <t>Marks, Sean</t>
  </si>
  <si>
    <t>Collison, Nick</t>
  </si>
  <si>
    <t>Wilkins, Damien</t>
  </si>
  <si>
    <t>Swift, Robert</t>
  </si>
  <si>
    <t>Bonner, Matt</t>
  </si>
  <si>
    <t>Araujo, Rafael</t>
  </si>
  <si>
    <t>Sow, Pape</t>
  </si>
  <si>
    <t>Snyder, Kirk</t>
  </si>
  <si>
    <t>Humphries, Kris</t>
  </si>
  <si>
    <t>WAS</t>
  </si>
  <si>
    <t>HARLEM -- Donald</t>
  </si>
  <si>
    <t>Ilunga-Mbenga, Didier</t>
  </si>
  <si>
    <t>timboll@sbcglobal.net</t>
  </si>
  <si>
    <t>jrperron7@comcast.net</t>
  </si>
  <si>
    <t>LANSING -- Joe</t>
  </si>
  <si>
    <t>mjp6269@yahoo.com</t>
  </si>
  <si>
    <t>GREAT LAKES -- Mike</t>
  </si>
  <si>
    <t>Harrison, David</t>
  </si>
  <si>
    <t>021</t>
  </si>
  <si>
    <t>Team 10</t>
  </si>
  <si>
    <t>Team 21</t>
  </si>
  <si>
    <t>Team 12</t>
  </si>
  <si>
    <t>Team 15</t>
  </si>
  <si>
    <t>Team 17</t>
  </si>
  <si>
    <t>Team 14</t>
  </si>
  <si>
    <t>Team 13</t>
  </si>
  <si>
    <t>Team 20</t>
  </si>
  <si>
    <t>Team 5</t>
  </si>
  <si>
    <t>Team 1</t>
  </si>
  <si>
    <t>Team 7</t>
  </si>
  <si>
    <t>Team 9</t>
  </si>
  <si>
    <t>Team 2</t>
  </si>
  <si>
    <t>Team 23</t>
  </si>
  <si>
    <t>Team 8</t>
  </si>
  <si>
    <t>Team 19</t>
  </si>
  <si>
    <t>Team 16</t>
  </si>
  <si>
    <t>Team 4</t>
  </si>
  <si>
    <t>Team 18</t>
  </si>
  <si>
    <t>Team 3</t>
  </si>
  <si>
    <t>Team 11</t>
  </si>
  <si>
    <t>Team 24</t>
  </si>
  <si>
    <t>Team 6</t>
  </si>
  <si>
    <t>Team 22</t>
  </si>
  <si>
    <t xml:space="preserve">  right.  For example, Team 21 plays game #'s 35-47 on days 38-50.  You do not need to see this</t>
  </si>
  <si>
    <t>010</t>
  </si>
  <si>
    <t>012</t>
  </si>
  <si>
    <t>015</t>
  </si>
  <si>
    <t>017</t>
  </si>
  <si>
    <t>014</t>
  </si>
  <si>
    <t>013</t>
  </si>
  <si>
    <t>020</t>
  </si>
  <si>
    <t>005</t>
  </si>
  <si>
    <t>001</t>
  </si>
  <si>
    <t>007</t>
  </si>
  <si>
    <t>009</t>
  </si>
  <si>
    <t>002</t>
  </si>
  <si>
    <t>023</t>
  </si>
  <si>
    <t>008</t>
  </si>
  <si>
    <t>019</t>
  </si>
  <si>
    <t>016</t>
  </si>
  <si>
    <t>004</t>
  </si>
  <si>
    <t>018</t>
  </si>
  <si>
    <t>003</t>
  </si>
  <si>
    <t>011</t>
  </si>
  <si>
    <t>024</t>
  </si>
  <si>
    <t>006</t>
  </si>
  <si>
    <t>022</t>
  </si>
  <si>
    <t>Gomes, Ryan</t>
  </si>
  <si>
    <t>Greene, Orien</t>
  </si>
  <si>
    <t>Green, Gerald</t>
  </si>
  <si>
    <t>Jones, Dwayne</t>
  </si>
  <si>
    <t>Wright, Antoine</t>
  </si>
  <si>
    <t>Frye, Channing</t>
  </si>
  <si>
    <t>Lee, David</t>
  </si>
  <si>
    <t>Udoka, Ime</t>
  </si>
  <si>
    <t>Randolph, Shavlik</t>
  </si>
  <si>
    <t>TOR</t>
  </si>
  <si>
    <t>Villanueva, Charlie</t>
  </si>
  <si>
    <t>Graham, Joey</t>
  </si>
  <si>
    <t>Calderon, Jose</t>
  </si>
  <si>
    <t>Williams, Alvin</t>
  </si>
  <si>
    <t>Schenscher, Luke</t>
  </si>
  <si>
    <t>Graham, Stephen</t>
  </si>
  <si>
    <t>Maxiell, Jason</t>
  </si>
  <si>
    <t>Granger, Danny</t>
  </si>
  <si>
    <t>Jasikevicius, Sarunas</t>
  </si>
  <si>
    <t>Ford, T.J.</t>
  </si>
  <si>
    <t>Bogut, Andrew</t>
  </si>
  <si>
    <t>Bell, Charlie</t>
  </si>
  <si>
    <t>Williams, Marvin</t>
  </si>
  <si>
    <t>Stoudamire, Salim</t>
  </si>
  <si>
    <t>Batista, Esteban</t>
  </si>
  <si>
    <t>Felton, Raymond</t>
  </si>
  <si>
    <t>Anderson, Alan</t>
  </si>
  <si>
    <t>May, Sean</t>
  </si>
  <si>
    <t>Simien, Wayne</t>
  </si>
  <si>
    <t>Barron, Earl</t>
  </si>
  <si>
    <t>Diener, Travis</t>
  </si>
  <si>
    <t>Taylor, Donell</t>
  </si>
  <si>
    <t>Blatche, Andray</t>
  </si>
  <si>
    <t>Marshall, Rawle</t>
  </si>
  <si>
    <t>Head, Luther</t>
  </si>
  <si>
    <t>Hayes, Chuck</t>
  </si>
  <si>
    <t>Warrick, Hakim</t>
  </si>
  <si>
    <t>Roberts, Lawrence</t>
  </si>
  <si>
    <t>Roberson, Anthony</t>
  </si>
  <si>
    <t>Paul, Chris</t>
  </si>
  <si>
    <t>Bass, Brandon</t>
  </si>
  <si>
    <t>Ginobili, Manu</t>
  </si>
  <si>
    <t>Oberto, Fabricio</t>
  </si>
  <si>
    <t>Hodge, Julius</t>
  </si>
  <si>
    <t>MIN</t>
  </si>
  <si>
    <t>Wright, Bracey</t>
  </si>
  <si>
    <t>Jack, Jarrett</t>
  </si>
  <si>
    <t>Webster, Martell</t>
  </si>
  <si>
    <t>Petro, Johan</t>
  </si>
  <si>
    <t>UT</t>
  </si>
  <si>
    <t>Williams, Deron</t>
  </si>
  <si>
    <t>Miles, C.J.</t>
  </si>
  <si>
    <t>Diogu, Ike</t>
  </si>
  <si>
    <t>Ellis, Monta</t>
  </si>
  <si>
    <t>Ewing, Daniel</t>
  </si>
  <si>
    <t>Singleton, James</t>
  </si>
  <si>
    <t>Korolev, Yaroslav</t>
  </si>
  <si>
    <t>Bynum, Andrew</t>
  </si>
  <si>
    <t>Turiaf, Ronny</t>
  </si>
  <si>
    <t>Wafer, Von</t>
  </si>
  <si>
    <t>PHO</t>
  </si>
  <si>
    <t>Burke, Pat</t>
  </si>
  <si>
    <t>Thompson, Dijon</t>
  </si>
  <si>
    <t>Garcia, Francisco</t>
  </si>
  <si>
    <t>Price, Ronnie</t>
  </si>
  <si>
    <t>Note that players who did not play last year are not eligible to be drafted.</t>
  </si>
  <si>
    <t>Kleiza, Linas</t>
  </si>
  <si>
    <t>Johnson, Amir</t>
  </si>
  <si>
    <t>Williams, Louis</t>
  </si>
  <si>
    <t>rickiebebo@earthlink.net; icq=96109080</t>
  </si>
  <si>
    <t>SALEM -- Stuart</t>
  </si>
  <si>
    <t>texansandfalcons@yahoo.com</t>
  </si>
  <si>
    <t>SPRINGFIELD -- Bill</t>
  </si>
  <si>
    <t>brogers2455@mchsi.com</t>
  </si>
  <si>
    <t>ADAMS MORGAN -- Ed K</t>
  </si>
  <si>
    <t>EdeKK@aol.com</t>
  </si>
  <si>
    <t>Murray, Flip</t>
  </si>
  <si>
    <t xml:space="preserve">  by rolling 1 set of dice to determine which team is being placed and then another set</t>
  </si>
  <si>
    <t xml:space="preserve">  of dice to determine which team # that team is assigned and repeating this process</t>
  </si>
  <si>
    <t>dutchfarley@yahoo.com or Aaron.Lewis@Yellowbook.com</t>
  </si>
  <si>
    <t>Banks, Marcus</t>
  </si>
  <si>
    <t>Rose, Malik</t>
  </si>
  <si>
    <t>Elson, Francisco</t>
  </si>
  <si>
    <t>Kirilenko, Andrei</t>
  </si>
  <si>
    <t>Szczerbiak, Wally</t>
  </si>
  <si>
    <t>Dupree, Ronald</t>
  </si>
  <si>
    <t>Gasol, Pau</t>
  </si>
  <si>
    <t>Taylor, Maurice</t>
  </si>
  <si>
    <t>Robinson, Nate</t>
  </si>
  <si>
    <t>Adams, Hassan</t>
  </si>
  <si>
    <t>Ager, Maurice</t>
  </si>
  <si>
    <t>Aldridge, LaMarcus</t>
  </si>
  <si>
    <t>Amundson, Louis</t>
  </si>
  <si>
    <t>Armstrong, Hilton</t>
  </si>
  <si>
    <t>Augustine, James</t>
  </si>
  <si>
    <t>Azubuike, Kelenna</t>
  </si>
  <si>
    <t>Balkman, Renaldo</t>
  </si>
  <si>
    <t>Barea, Jose</t>
  </si>
  <si>
    <t>Bargnani, Andrea</t>
  </si>
  <si>
    <t>Baston, Maceo</t>
  </si>
  <si>
    <t>Blalock, Will</t>
  </si>
  <si>
    <t>Boone, Josh</t>
  </si>
  <si>
    <t>Bozeman, Cedric</t>
  </si>
  <si>
    <t>Brewer, Ronnie</t>
  </si>
  <si>
    <t>Brown, Andre</t>
  </si>
  <si>
    <t>Brown, Dee</t>
  </si>
  <si>
    <t>Brown, Shannon</t>
  </si>
  <si>
    <t>Carney, Rodney</t>
  </si>
  <si>
    <t>Conroy, Will</t>
  </si>
  <si>
    <t>Davis, Paul</t>
  </si>
  <si>
    <t>Diawara, Yakhouba</t>
  </si>
  <si>
    <t>Douby, Quincy</t>
  </si>
  <si>
    <t>Farmar, Jordan</t>
  </si>
  <si>
    <t>Farmer, Desmon</t>
  </si>
  <si>
    <t>Foye, Randy</t>
  </si>
  <si>
    <t>Freije, Matt</t>
  </si>
  <si>
    <t>Garbajosa, Jorge</t>
  </si>
  <si>
    <t>Gay, Rudy</t>
  </si>
  <si>
    <t>Gelabale, Mickael</t>
  </si>
  <si>
    <t>Gibson, Daniel</t>
  </si>
  <si>
    <t>Glyniadakis, Andreas</t>
  </si>
  <si>
    <t>Greer, Lynn</t>
  </si>
  <si>
    <t>Hall, Mike</t>
  </si>
  <si>
    <t>Harrington, Junior</t>
  </si>
  <si>
    <t>Herrman, Walter</t>
  </si>
  <si>
    <t>Hite, Robert</t>
  </si>
  <si>
    <t>Hollins, Ryan</t>
  </si>
  <si>
    <t>Ilyasova, Ersan</t>
  </si>
  <si>
    <t>Jones, Bobby</t>
  </si>
  <si>
    <t>Jones, Solomon</t>
  </si>
  <si>
    <t>Kinsey, Tarence</t>
  </si>
  <si>
    <t>Lang, James</t>
  </si>
  <si>
    <t>Lowry, Kyle</t>
  </si>
  <si>
    <t>McCray, Chris</t>
  </si>
  <si>
    <t>McFarlin, Ivan</t>
  </si>
  <si>
    <t>Mensah-Bonsu, Pops</t>
  </si>
  <si>
    <t>Morris, Randolph</t>
  </si>
  <si>
    <t>Morrison, Adam</t>
  </si>
  <si>
    <t>Noel, David</t>
  </si>
  <si>
    <t>Novak, Steve</t>
  </si>
  <si>
    <t>O'Bryant, Patrick</t>
  </si>
  <si>
    <t>Parker, Anthony</t>
  </si>
  <si>
    <t>Powe, Leon</t>
  </si>
  <si>
    <t>Powell, Roger</t>
  </si>
  <si>
    <t>Quinn, Chris</t>
  </si>
  <si>
    <t>Ray, Allan</t>
  </si>
  <si>
    <t>Redick, J.J.</t>
  </si>
  <si>
    <t>Reiner, Jared</t>
  </si>
  <si>
    <t>Richardson, Jeremy</t>
  </si>
  <si>
    <t>Rodriguez, Sergio</t>
  </si>
  <si>
    <t>Rondo, Rajon</t>
  </si>
  <si>
    <t>Roy, Brandon</t>
  </si>
  <si>
    <t>Sefolosha, Thabo</t>
  </si>
  <si>
    <t>Sene, Mouhamed</t>
  </si>
  <si>
    <t>Slokar, Uros</t>
  </si>
  <si>
    <t>Smith, Craig</t>
  </si>
  <si>
    <t>Spanoulis, Vassilis</t>
  </si>
  <si>
    <t>Thomas, Tyrus</t>
  </si>
  <si>
    <t>Tucker, P.J.</t>
  </si>
  <si>
    <t>Vinicius, Marcus</t>
  </si>
  <si>
    <t>White, James</t>
  </si>
  <si>
    <t>Williams, Justin</t>
  </si>
  <si>
    <t>Williams, Marcus</t>
  </si>
  <si>
    <t>Williams, Shammond</t>
  </si>
  <si>
    <t>Williams, Shawne</t>
  </si>
  <si>
    <t>Willis, Kevin</t>
  </si>
  <si>
    <t>Ilic, Mile</t>
  </si>
  <si>
    <t>Millsap, Paul</t>
  </si>
  <si>
    <t>Major, Renaldo</t>
  </si>
  <si>
    <t>Smith, Steven</t>
  </si>
  <si>
    <t>Williams, Shelden</t>
  </si>
  <si>
    <t>Pavlovic, Aleksandar</t>
  </si>
  <si>
    <t>Days Missed</t>
  </si>
  <si>
    <t>Pinkney, Kevinn</t>
  </si>
  <si>
    <t>MINNESOTA -- Mark</t>
  </si>
  <si>
    <t>el_marco@earthlink.net</t>
  </si>
  <si>
    <t>TULSA -- Philip</t>
  </si>
  <si>
    <t>pjcokla@valornet.com</t>
  </si>
  <si>
    <t>WYOMING -- Laird</t>
  </si>
  <si>
    <t>Newman1313@aol.com</t>
  </si>
  <si>
    <t>UN-OWNED 2</t>
  </si>
  <si>
    <t>Przybilla, Joe</t>
  </si>
  <si>
    <t>For the 2007-08 season (determined randomly after games missed lists are received</t>
  </si>
  <si>
    <t>Sweetney, Michael</t>
  </si>
  <si>
    <t>UN-OWNED 1</t>
  </si>
  <si>
    <t>no #1</t>
  </si>
  <si>
    <t>no #1, WYO #5</t>
  </si>
  <si>
    <t>DAK #1, no #5</t>
  </si>
  <si>
    <t>no #2, no #4</t>
  </si>
  <si>
    <t>MIN #2, MIN #4</t>
  </si>
  <si>
    <t>Lucas III, John</t>
  </si>
  <si>
    <t>Markota, Damir</t>
  </si>
  <si>
    <t xml:space="preserve">             SOMIBA FREE-AGENT POOL -- 11/4/2007</t>
  </si>
  <si>
    <t>Collins, Mardy *</t>
  </si>
  <si>
    <t>Simmons, Cedric *</t>
  </si>
  <si>
    <t>Booth, Calvin *</t>
  </si>
  <si>
    <t>Mason, Roger *</t>
  </si>
  <si>
    <t>Hunter, Steven *</t>
  </si>
  <si>
    <t>Williamson, Corliss *</t>
  </si>
  <si>
    <t>McCants, Rashad *</t>
  </si>
  <si>
    <t>Diop, DeSagana *</t>
  </si>
  <si>
    <t>Powell, Josh *</t>
  </si>
  <si>
    <t>Johnson, Alexander *</t>
  </si>
  <si>
    <t>no #2</t>
  </si>
  <si>
    <t>SPR #2</t>
  </si>
  <si>
    <t>5 = UN2</t>
  </si>
  <si>
    <t>14 = TUL</t>
  </si>
  <si>
    <t>23 = SUN</t>
  </si>
  <si>
    <t>15 = LEX</t>
  </si>
  <si>
    <t>21 = LAK</t>
  </si>
  <si>
    <t>18 = DAV</t>
  </si>
  <si>
    <t>4 = VAL</t>
  </si>
  <si>
    <t>6 = TEM</t>
  </si>
  <si>
    <t>8 = SPR</t>
  </si>
  <si>
    <t>13 = BRO</t>
  </si>
  <si>
    <t>10 = LAN</t>
  </si>
  <si>
    <t>22 = IND</t>
  </si>
  <si>
    <t>9 = GRE</t>
  </si>
  <si>
    <t>24 = UN1</t>
  </si>
  <si>
    <t>17 = DAK</t>
  </si>
  <si>
    <t>19 = VFO</t>
  </si>
  <si>
    <t>20 = ADA</t>
  </si>
  <si>
    <t>11 = HAR</t>
  </si>
  <si>
    <t>7 = WAL</t>
  </si>
  <si>
    <t>3 = WYO</t>
  </si>
  <si>
    <t>1 = TEX</t>
  </si>
  <si>
    <t>2 = MIN</t>
  </si>
  <si>
    <t>12 = MIA</t>
  </si>
  <si>
    <t>16 = SAL</t>
  </si>
  <si>
    <t xml:space="preserve">  24 times) determined on 11/12/2007:</t>
  </si>
  <si>
    <t>69-87</t>
  </si>
  <si>
    <t>1-43</t>
  </si>
  <si>
    <t>67-68</t>
  </si>
  <si>
    <t>24-77,82-87</t>
  </si>
  <si>
    <t>74-75</t>
  </si>
  <si>
    <t>1-23</t>
  </si>
  <si>
    <t>81-88</t>
  </si>
  <si>
    <t>72-73,88</t>
  </si>
  <si>
    <t>76-80</t>
  </si>
  <si>
    <t>22-52,67-71,74-75,79-88</t>
  </si>
  <si>
    <t>1-88</t>
  </si>
  <si>
    <t>1-31</t>
  </si>
  <si>
    <t>32-66</t>
  </si>
  <si>
    <t>11-57,88</t>
  </si>
  <si>
    <t>1-21,53-73,76-88</t>
  </si>
  <si>
    <t>58-66</t>
  </si>
  <si>
    <t>44-52</t>
  </si>
  <si>
    <t>1-10,53-81</t>
  </si>
  <si>
    <t>1-82</t>
  </si>
  <si>
    <t>0</t>
  </si>
  <si>
    <t>88</t>
  </si>
  <si>
    <t>22-88</t>
  </si>
  <si>
    <t>25-51</t>
  </si>
  <si>
    <t>2-15</t>
  </si>
  <si>
    <t>62-88</t>
  </si>
  <si>
    <t>1-79,84-87</t>
  </si>
  <si>
    <t>76-88</t>
  </si>
  <si>
    <t>35-44</t>
  </si>
  <si>
    <t>1-4,6-41,45-61</t>
  </si>
  <si>
    <t>1</t>
  </si>
  <si>
    <t>1,59-88</t>
  </si>
  <si>
    <t>52-58,78-81</t>
  </si>
  <si>
    <t>80-88</t>
  </si>
  <si>
    <t>1-34</t>
  </si>
  <si>
    <t>2-24,42-75</t>
  </si>
  <si>
    <t>1-5</t>
  </si>
  <si>
    <t>1-13</t>
  </si>
  <si>
    <t>66-88</t>
  </si>
  <si>
    <t>65-88</t>
  </si>
  <si>
    <t>64-70</t>
  </si>
  <si>
    <t>58-88</t>
  </si>
  <si>
    <t>30-57</t>
  </si>
  <si>
    <t>39-50</t>
  </si>
  <si>
    <t>65</t>
  </si>
  <si>
    <t>20-22</t>
  </si>
  <si>
    <t>23-35</t>
  </si>
  <si>
    <t>6-25</t>
  </si>
  <si>
    <t>1-53</t>
  </si>
  <si>
    <t>1-19</t>
  </si>
  <si>
    <t>1-22</t>
  </si>
  <si>
    <t>63-68</t>
  </si>
  <si>
    <t>1-61,69-88</t>
  </si>
  <si>
    <t>1-41</t>
  </si>
  <si>
    <t>43-61</t>
  </si>
  <si>
    <t>45-47</t>
  </si>
  <si>
    <t>24-88</t>
  </si>
  <si>
    <t>43-44</t>
  </si>
  <si>
    <t>16-31</t>
  </si>
  <si>
    <t>1-15</t>
  </si>
  <si>
    <t>62</t>
  </si>
  <si>
    <t>47-88</t>
  </si>
  <si>
    <t>32-42</t>
  </si>
  <si>
    <t>1-3,8-39</t>
  </si>
  <si>
    <t>1-86</t>
  </si>
  <si>
    <t>1-74</t>
  </si>
  <si>
    <t>4-7</t>
  </si>
  <si>
    <t>1-3,8-41</t>
  </si>
  <si>
    <t>1-3,8-57</t>
  </si>
  <si>
    <t>8-30</t>
  </si>
  <si>
    <t>10-62</t>
  </si>
  <si>
    <t>63-70</t>
  </si>
  <si>
    <t>1-36,52-88</t>
  </si>
  <si>
    <t>38-49</t>
  </si>
  <si>
    <t>19-33</t>
  </si>
  <si>
    <t>52-61</t>
  </si>
  <si>
    <t>1-32,63-88</t>
  </si>
  <si>
    <t>50-62</t>
  </si>
  <si>
    <t>20-49</t>
  </si>
  <si>
    <t>1-59</t>
  </si>
  <si>
    <t>3-88</t>
  </si>
  <si>
    <t>10-31,60-80</t>
  </si>
  <si>
    <t>3-36</t>
  </si>
  <si>
    <t>82</t>
  </si>
  <si>
    <t>1-9,71-81</t>
  </si>
  <si>
    <t>32-49</t>
  </si>
  <si>
    <t>1-42,66-88</t>
  </si>
  <si>
    <t>42-45</t>
  </si>
  <si>
    <t>67-76</t>
  </si>
  <si>
    <t>46-88</t>
  </si>
  <si>
    <t>72-88</t>
  </si>
  <si>
    <t>52-66</t>
  </si>
  <si>
    <t>3-80</t>
  </si>
  <si>
    <t>43-58</t>
  </si>
  <si>
    <t>36-42</t>
  </si>
  <si>
    <t>3-35</t>
  </si>
  <si>
    <t>1-2</t>
  </si>
  <si>
    <t>1-25</t>
  </si>
  <si>
    <t>34-88</t>
  </si>
  <si>
    <t>86-88</t>
  </si>
  <si>
    <t>1-44</t>
  </si>
  <si>
    <t>37-42</t>
  </si>
  <si>
    <t>30-36</t>
  </si>
  <si>
    <t>20-29</t>
  </si>
  <si>
    <t>51-88</t>
  </si>
  <si>
    <t>28-88</t>
  </si>
  <si>
    <t>16-19</t>
  </si>
  <si>
    <t>15-88</t>
  </si>
  <si>
    <t>12-15</t>
  </si>
  <si>
    <t>68</t>
  </si>
  <si>
    <t>30-37</t>
  </si>
  <si>
    <t>1-6,8-28,38-88</t>
  </si>
  <si>
    <t>63-74</t>
  </si>
  <si>
    <t>1-37</t>
  </si>
  <si>
    <t>8-46</t>
  </si>
  <si>
    <t>38-62</t>
  </si>
  <si>
    <t>1-33,47-88</t>
  </si>
  <si>
    <t>21-37</t>
  </si>
  <si>
    <t>2-7</t>
  </si>
  <si>
    <t>51</t>
  </si>
  <si>
    <t>7-20</t>
  </si>
  <si>
    <t>38-40,75-88</t>
  </si>
  <si>
    <t>1-6,35-88</t>
  </si>
  <si>
    <t>1-52</t>
  </si>
  <si>
    <t>54-88</t>
  </si>
  <si>
    <t>3</t>
  </si>
  <si>
    <t>12-39</t>
  </si>
  <si>
    <t>1-3,40-64</t>
  </si>
  <si>
    <t>1-3,37-72</t>
  </si>
  <si>
    <t>70-71</t>
  </si>
  <si>
    <t>1-66,70-88</t>
  </si>
  <si>
    <t>73-88</t>
  </si>
  <si>
    <t>1-12</t>
  </si>
  <si>
    <t>69</t>
  </si>
  <si>
    <t>20-88</t>
  </si>
  <si>
    <t>83-88</t>
  </si>
  <si>
    <t>32-48</t>
  </si>
  <si>
    <t>72-77</t>
  </si>
  <si>
    <t>1-21</t>
  </si>
  <si>
    <t>47-64</t>
  </si>
  <si>
    <t>80-82</t>
  </si>
  <si>
    <t>42-46</t>
  </si>
  <si>
    <t>68-71</t>
  </si>
  <si>
    <t>78-79</t>
  </si>
  <si>
    <t>22-41</t>
  </si>
  <si>
    <t>65-67</t>
  </si>
  <si>
    <t>1-72</t>
  </si>
  <si>
    <t>1-21,41-88</t>
  </si>
  <si>
    <t>1-31,49-74</t>
  </si>
  <si>
    <t>22-67</t>
  </si>
  <si>
    <t>1-21,41-69</t>
  </si>
  <si>
    <t>36-88</t>
  </si>
  <si>
    <t>3-23</t>
  </si>
  <si>
    <t>49-88</t>
  </si>
  <si>
    <t>8-19</t>
  </si>
  <si>
    <t>3-7</t>
  </si>
  <si>
    <t>20-30</t>
  </si>
  <si>
    <t>24-52</t>
  </si>
  <si>
    <t>46-76</t>
  </si>
  <si>
    <t>77-88</t>
  </si>
  <si>
    <t>31-78</t>
  </si>
  <si>
    <t>31-59</t>
  </si>
  <si>
    <t>1-48</t>
  </si>
  <si>
    <t>20-22,55-67</t>
  </si>
  <si>
    <t>31-54</t>
  </si>
  <si>
    <t>23-40,43-88</t>
  </si>
  <si>
    <t>6-22</t>
  </si>
  <si>
    <t>23-30</t>
  </si>
  <si>
    <t>1-7</t>
  </si>
  <si>
    <t>23-88</t>
  </si>
  <si>
    <t>13-19</t>
  </si>
  <si>
    <t>1-42</t>
  </si>
  <si>
    <t>5-25,68-88</t>
  </si>
  <si>
    <t>41-88</t>
  </si>
  <si>
    <t>6-12</t>
  </si>
  <si>
    <t>45-68</t>
  </si>
  <si>
    <t>27-28</t>
  </si>
  <si>
    <t>1-26</t>
  </si>
  <si>
    <t>64-88</t>
  </si>
  <si>
    <t>67-88</t>
  </si>
  <si>
    <t>1-62</t>
  </si>
  <si>
    <t>20-66</t>
  </si>
  <si>
    <t>29-56</t>
  </si>
  <si>
    <t>57-64</t>
  </si>
  <si>
    <t>12-44</t>
  </si>
  <si>
    <t>1-38</t>
  </si>
  <si>
    <t>1-4</t>
  </si>
  <si>
    <t>30-88</t>
  </si>
  <si>
    <t>27-50</t>
  </si>
  <si>
    <t>27-62</t>
  </si>
  <si>
    <t>1-24,32-51,88</t>
  </si>
  <si>
    <t>25-71</t>
  </si>
  <si>
    <t>52-88</t>
  </si>
  <si>
    <t>20-24</t>
  </si>
  <si>
    <t>32-46</t>
  </si>
  <si>
    <t>59-88</t>
  </si>
  <si>
    <t>1-77</t>
  </si>
  <si>
    <t>61-88</t>
  </si>
  <si>
    <t>27-34</t>
  </si>
  <si>
    <t>1-21,72-88</t>
  </si>
  <si>
    <t>72-75</t>
  </si>
  <si>
    <t>14-15</t>
  </si>
  <si>
    <t>1-57,74</t>
  </si>
  <si>
    <t>22-51</t>
  </si>
  <si>
    <t>22-25</t>
  </si>
  <si>
    <t>58-71</t>
  </si>
  <si>
    <t>48-57</t>
  </si>
  <si>
    <t>16-30</t>
  </si>
  <si>
    <t>13-25,46-61</t>
  </si>
  <si>
    <t>5-12</t>
  </si>
  <si>
    <t>32</t>
  </si>
  <si>
    <t>1-2,4-12,26-31,33-61,68-88</t>
  </si>
  <si>
    <t>3,5-25,32-45,62-75,78-88</t>
  </si>
  <si>
    <t>32,62-67,78-88</t>
  </si>
  <si>
    <t>1-3,5-12,26-31,33-36,76-77</t>
  </si>
  <si>
    <t>26-31</t>
  </si>
  <si>
    <t>1-32,38-88</t>
  </si>
  <si>
    <t>3,33-36</t>
  </si>
  <si>
    <t>1-4,13-61,68-88</t>
  </si>
  <si>
    <t>4</t>
  </si>
  <si>
    <t>62-67</t>
  </si>
  <si>
    <t>1-4,13-31,33-78</t>
  </si>
  <si>
    <t>66-67</t>
  </si>
  <si>
    <t>1-4,7-18,68-74</t>
  </si>
  <si>
    <t>1-31,63-88</t>
  </si>
  <si>
    <t>49-65</t>
  </si>
  <si>
    <t>6</t>
  </si>
  <si>
    <t>1-46,78-88</t>
  </si>
  <si>
    <t>32-88</t>
  </si>
  <si>
    <t>36-43</t>
  </si>
  <si>
    <t>69-75</t>
  </si>
  <si>
    <t>68-88</t>
  </si>
  <si>
    <t>5-35</t>
  </si>
  <si>
    <t>1-87</t>
  </si>
  <si>
    <t>44-48</t>
  </si>
  <si>
    <t>47-68</t>
  </si>
  <si>
    <t>19-43</t>
  </si>
  <si>
    <t>40-65</t>
  </si>
  <si>
    <t>1-27</t>
  </si>
  <si>
    <t>1-63</t>
  </si>
  <si>
    <t>3-18</t>
  </si>
  <si>
    <t>66-81</t>
  </si>
  <si>
    <t>1-11</t>
  </si>
  <si>
    <t>49-62</t>
  </si>
  <si>
    <t>66-71</t>
  </si>
  <si>
    <t>1-70</t>
  </si>
  <si>
    <t>40-48,79-80</t>
  </si>
  <si>
    <t>49-84</t>
  </si>
  <si>
    <t>49-66</t>
  </si>
  <si>
    <t>1-48,85-88</t>
  </si>
  <si>
    <t>64-76</t>
  </si>
  <si>
    <t>1-50,64-76,78-88</t>
  </si>
  <si>
    <t>1-45</t>
  </si>
  <si>
    <t>46-67</t>
  </si>
  <si>
    <t>46-63</t>
  </si>
  <si>
    <t>1-48,67-76</t>
  </si>
  <si>
    <t>74-76</t>
  </si>
  <si>
    <t>3-14</t>
  </si>
  <si>
    <t>35-42</t>
  </si>
  <si>
    <t>1-65</t>
  </si>
  <si>
    <t>1-33</t>
  </si>
  <si>
    <t>1-28</t>
  </si>
  <si>
    <t>39-88</t>
  </si>
  <si>
    <t>43-52</t>
  </si>
  <si>
    <t>1-29</t>
  </si>
  <si>
    <t>14-88</t>
  </si>
  <si>
    <t>1-57</t>
  </si>
  <si>
    <t>59-61</t>
  </si>
  <si>
    <t>35-82</t>
  </si>
  <si>
    <t>11-31</t>
  </si>
  <si>
    <t>32-36</t>
  </si>
  <si>
    <t>75-82</t>
  </si>
  <si>
    <t>37-58</t>
  </si>
  <si>
    <t>55-82</t>
  </si>
  <si>
    <t>62-74</t>
  </si>
  <si>
    <t>37-45</t>
  </si>
  <si>
    <t>1-46</t>
  </si>
  <si>
    <t>23-27</t>
  </si>
  <si>
    <t>23-32</t>
  </si>
  <si>
    <t>37-80</t>
  </si>
  <si>
    <t>3-11</t>
  </si>
  <si>
    <t>1-44,81</t>
  </si>
  <si>
    <t>1-22,45-58</t>
  </si>
  <si>
    <t>28-44,59-70</t>
  </si>
  <si>
    <t>41-42</t>
  </si>
  <si>
    <t>23-44,48-88</t>
  </si>
  <si>
    <t>1-27,43-58,71-81</t>
  </si>
  <si>
    <t>16-22,33-81</t>
  </si>
  <si>
    <t>12-22,28-36</t>
  </si>
  <si>
    <t>33-40</t>
  </si>
  <si>
    <t>1-32,45-47,59-70</t>
  </si>
  <si>
    <t>21-24,28-29,45,50-54,58-72,88</t>
  </si>
  <si>
    <t>1-14,25-27</t>
  </si>
  <si>
    <t>46-49,55-57,73-87</t>
  </si>
  <si>
    <t>1-11,21-27,30-62,72-88</t>
  </si>
  <si>
    <t>21-24,45-54,58-72</t>
  </si>
  <si>
    <t>15-20,28-29</t>
  </si>
  <si>
    <t>1-10,59-67</t>
  </si>
  <si>
    <t>41-44</t>
  </si>
  <si>
    <t>1-11,16-24,28-54,58-84,86-88</t>
  </si>
  <si>
    <t>1-20,25-45,50-88</t>
  </si>
  <si>
    <t>11-14,41-44,46-49,55-57,85-87</t>
  </si>
  <si>
    <t>1-20,25-27,41-44,55-57</t>
  </si>
  <si>
    <t>1-13,25-27</t>
  </si>
  <si>
    <t>12-24,28-49,55-57,63-88</t>
  </si>
  <si>
    <t>30-40</t>
  </si>
  <si>
    <t>15-24,28-29,73-84</t>
  </si>
  <si>
    <t>73-87</t>
  </si>
  <si>
    <t>12-14,21-40,46-71,88</t>
  </si>
  <si>
    <t>1,5,16-21</t>
  </si>
  <si>
    <t>no #2, SAL #2</t>
  </si>
  <si>
    <t>no #2, DAV #2</t>
  </si>
  <si>
    <t>1-9,23</t>
  </si>
  <si>
    <t>(0)</t>
  </si>
  <si>
    <t>1-67,79-88</t>
  </si>
  <si>
    <t>4-25,32,38-58</t>
  </si>
  <si>
    <t>no #5, LAK #5</t>
  </si>
  <si>
    <t>VALLEY FORGE -- Open</t>
  </si>
  <si>
    <t>SunnyvaleStars@gmail.com; icq=21821660; AIM=cmwstars; Yahoo=thirdtrumpetcharles</t>
  </si>
  <si>
    <t>MIAMI -- Open</t>
  </si>
  <si>
    <t xml:space="preserve">          2007 SOMIBA ROSTERS -- 3/16/2008</t>
  </si>
  <si>
    <t>VAL #1, HAR #2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</si>
</sst>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mmm\ dd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12"/>
      <name val="Arial"/>
      <family val="0"/>
    </font>
    <font>
      <i/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 horizontal="left" inden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1" fontId="7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left" inden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 quotePrefix="1">
      <alignment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6.57421875" style="35" customWidth="1"/>
    <col min="3" max="3" width="5.7109375" style="1" customWidth="1"/>
    <col min="4" max="4" width="8.00390625" style="1" customWidth="1"/>
    <col min="5" max="5" width="8.00390625" style="2" customWidth="1"/>
    <col min="6" max="6" width="7.28125" style="1" customWidth="1"/>
    <col min="7" max="7" width="8.00390625" style="1" customWidth="1"/>
    <col min="8" max="8" width="1.8515625" style="1" customWidth="1"/>
    <col min="9" max="9" width="12.140625" style="3" customWidth="1"/>
    <col min="10" max="10" width="22.28125" style="55" customWidth="1"/>
    <col min="11" max="16384" width="9.00390625" style="0" customWidth="1"/>
  </cols>
  <sheetData>
    <row r="1" spans="1:2" ht="18">
      <c r="A1" s="4" t="s">
        <v>1046</v>
      </c>
      <c r="B1" s="4"/>
    </row>
    <row r="2" spans="1:2" ht="15">
      <c r="A2" s="5"/>
      <c r="B2" s="33"/>
    </row>
    <row r="3" spans="1:9" ht="15.75">
      <c r="A3" s="5"/>
      <c r="B3" s="7" t="s">
        <v>0</v>
      </c>
      <c r="D3" s="6"/>
      <c r="E3" s="6"/>
      <c r="F3" s="6" t="s">
        <v>1</v>
      </c>
      <c r="G3" s="6" t="s">
        <v>2</v>
      </c>
      <c r="H3" s="6"/>
      <c r="I3" s="6"/>
    </row>
    <row r="4" spans="1:10" ht="15.75">
      <c r="A4" s="5"/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7" t="s">
        <v>9</v>
      </c>
      <c r="J4" s="56" t="s">
        <v>669</v>
      </c>
    </row>
    <row r="5" spans="1:15" ht="15">
      <c r="A5" s="5"/>
      <c r="B5" s="8"/>
      <c r="C5" s="9"/>
      <c r="D5" s="9"/>
      <c r="E5" s="10"/>
      <c r="F5" s="9"/>
      <c r="G5" s="11"/>
      <c r="H5" s="11"/>
      <c r="I5" s="12"/>
      <c r="K5" s="5"/>
      <c r="L5" s="5"/>
      <c r="M5" s="5"/>
      <c r="N5" s="5"/>
      <c r="O5" s="5"/>
    </row>
    <row r="6" spans="1:15" ht="15.75">
      <c r="A6" s="13" t="s">
        <v>571</v>
      </c>
      <c r="B6" s="8"/>
      <c r="C6" s="9"/>
      <c r="D6" s="9"/>
      <c r="E6" s="10"/>
      <c r="F6" s="9"/>
      <c r="G6" s="11"/>
      <c r="H6" s="11"/>
      <c r="I6" s="12"/>
      <c r="K6" s="5"/>
      <c r="L6" s="5"/>
      <c r="M6" s="5"/>
      <c r="N6" s="5"/>
      <c r="O6" s="5"/>
    </row>
    <row r="7" spans="1:15" ht="15">
      <c r="A7" s="31" t="s">
        <v>572</v>
      </c>
      <c r="B7" s="8"/>
      <c r="C7" s="9"/>
      <c r="D7" s="9"/>
      <c r="E7" s="10"/>
      <c r="F7" s="9"/>
      <c r="G7" s="11"/>
      <c r="H7" s="11"/>
      <c r="I7" s="12"/>
      <c r="K7" s="5"/>
      <c r="L7" s="5"/>
      <c r="M7" s="5"/>
      <c r="N7" s="5"/>
      <c r="O7" s="5"/>
    </row>
    <row r="8" spans="1:10" ht="15">
      <c r="A8" s="2" t="s">
        <v>595</v>
      </c>
      <c r="B8" s="42" t="s">
        <v>506</v>
      </c>
      <c r="C8" s="2">
        <v>65</v>
      </c>
      <c r="D8" s="2">
        <v>1629</v>
      </c>
      <c r="E8" s="10">
        <f aca="true" t="shared" si="0" ref="E8:E25">D8/C8</f>
        <v>25.06153846153846</v>
      </c>
      <c r="F8" s="32">
        <f aca="true" t="shared" si="1" ref="F8:F25">C8</f>
        <v>65</v>
      </c>
      <c r="G8" s="44">
        <f aca="true" t="shared" si="2" ref="G8:G25">IF(D8&lt;750,D8*1.05,D8*1.1)</f>
        <v>1791.9</v>
      </c>
      <c r="H8" s="44"/>
      <c r="I8" s="45">
        <v>435</v>
      </c>
      <c r="J8" s="62" t="s">
        <v>727</v>
      </c>
    </row>
    <row r="9" spans="1:10" ht="15">
      <c r="A9" s="2" t="s">
        <v>690</v>
      </c>
      <c r="B9" s="42" t="s">
        <v>21</v>
      </c>
      <c r="C9" s="2">
        <v>52</v>
      </c>
      <c r="D9" s="2">
        <v>777</v>
      </c>
      <c r="E9" s="10">
        <f t="shared" si="0"/>
        <v>14.942307692307692</v>
      </c>
      <c r="F9" s="32">
        <f t="shared" si="1"/>
        <v>52</v>
      </c>
      <c r="G9" s="44">
        <f>IF(D9&lt;750,D9*1.05,D9*1.1-148)</f>
        <v>706.7</v>
      </c>
      <c r="H9" s="44"/>
      <c r="I9" s="45">
        <v>12</v>
      </c>
      <c r="J9" s="62" t="s">
        <v>728</v>
      </c>
    </row>
    <row r="10" spans="1:15" ht="15">
      <c r="A10" s="5" t="s">
        <v>133</v>
      </c>
      <c r="B10" s="27" t="s">
        <v>24</v>
      </c>
      <c r="C10" s="5">
        <v>80</v>
      </c>
      <c r="D10" s="5">
        <v>2238</v>
      </c>
      <c r="E10" s="10">
        <f t="shared" si="0"/>
        <v>27.975</v>
      </c>
      <c r="F10" s="32">
        <f t="shared" si="1"/>
        <v>80</v>
      </c>
      <c r="G10" s="9">
        <f t="shared" si="2"/>
        <v>2461.8</v>
      </c>
      <c r="I10" s="16">
        <v>453</v>
      </c>
      <c r="J10" s="55" t="s">
        <v>729</v>
      </c>
      <c r="K10" s="37"/>
      <c r="L10" s="38"/>
      <c r="M10" s="5"/>
      <c r="N10" s="5"/>
      <c r="O10" s="5"/>
    </row>
    <row r="11" spans="1:10" ht="15">
      <c r="A11" s="2" t="s">
        <v>125</v>
      </c>
      <c r="B11" s="42" t="s">
        <v>400</v>
      </c>
      <c r="C11" s="2">
        <v>26</v>
      </c>
      <c r="D11" s="2">
        <v>220</v>
      </c>
      <c r="E11" s="10">
        <f t="shared" si="0"/>
        <v>8.461538461538462</v>
      </c>
      <c r="F11" s="32">
        <f t="shared" si="1"/>
        <v>26</v>
      </c>
      <c r="G11" s="44">
        <f t="shared" si="2"/>
        <v>231</v>
      </c>
      <c r="H11" s="2"/>
      <c r="I11" s="45">
        <v>45</v>
      </c>
      <c r="J11" s="62" t="s">
        <v>730</v>
      </c>
    </row>
    <row r="12" spans="1:13" ht="15">
      <c r="A12" s="2" t="s">
        <v>408</v>
      </c>
      <c r="B12" s="42" t="s">
        <v>72</v>
      </c>
      <c r="C12" s="2">
        <v>80</v>
      </c>
      <c r="D12" s="2">
        <v>2081</v>
      </c>
      <c r="E12" s="10">
        <f t="shared" si="0"/>
        <v>26.0125</v>
      </c>
      <c r="F12" s="32">
        <f t="shared" si="1"/>
        <v>80</v>
      </c>
      <c r="G12" s="9">
        <f t="shared" si="2"/>
        <v>2289.1000000000004</v>
      </c>
      <c r="H12"/>
      <c r="I12" s="45">
        <v>12</v>
      </c>
      <c r="J12" s="55" t="s">
        <v>731</v>
      </c>
      <c r="K12" s="37"/>
      <c r="L12" s="38"/>
      <c r="M12" s="5"/>
    </row>
    <row r="13" spans="1:12" ht="15">
      <c r="A13" s="2" t="s">
        <v>438</v>
      </c>
      <c r="B13" s="42" t="s">
        <v>506</v>
      </c>
      <c r="C13" s="2">
        <v>60</v>
      </c>
      <c r="D13" s="2">
        <v>670</v>
      </c>
      <c r="E13" s="10">
        <f t="shared" si="0"/>
        <v>11.166666666666666</v>
      </c>
      <c r="F13" s="32">
        <f t="shared" si="1"/>
        <v>60</v>
      </c>
      <c r="G13" s="44">
        <f t="shared" si="2"/>
        <v>703.5</v>
      </c>
      <c r="H13"/>
      <c r="I13" s="45">
        <v>435</v>
      </c>
      <c r="J13" s="55" t="s">
        <v>732</v>
      </c>
      <c r="K13" s="47"/>
      <c r="L13" s="48"/>
    </row>
    <row r="14" spans="1:13" ht="15">
      <c r="A14" s="5" t="s">
        <v>51</v>
      </c>
      <c r="B14" s="27" t="s">
        <v>48</v>
      </c>
      <c r="C14" s="5">
        <v>75</v>
      </c>
      <c r="D14" s="5">
        <v>2479</v>
      </c>
      <c r="E14" s="10">
        <f t="shared" si="0"/>
        <v>33.053333333333335</v>
      </c>
      <c r="F14" s="32">
        <f t="shared" si="1"/>
        <v>75</v>
      </c>
      <c r="G14" s="9">
        <f t="shared" si="2"/>
        <v>2726.9</v>
      </c>
      <c r="I14" s="16">
        <v>324</v>
      </c>
      <c r="J14" s="55" t="s">
        <v>733</v>
      </c>
      <c r="K14" s="37"/>
      <c r="L14" s="38"/>
      <c r="M14" s="5"/>
    </row>
    <row r="15" spans="1:14" ht="15">
      <c r="A15" s="2" t="s">
        <v>563</v>
      </c>
      <c r="B15" s="42" t="s">
        <v>94</v>
      </c>
      <c r="C15" s="2">
        <v>79</v>
      </c>
      <c r="D15" s="2">
        <v>1488</v>
      </c>
      <c r="E15" s="10">
        <f t="shared" si="0"/>
        <v>18.835443037974684</v>
      </c>
      <c r="F15" s="32">
        <f t="shared" si="1"/>
        <v>79</v>
      </c>
      <c r="G15" s="44">
        <f t="shared" si="2"/>
        <v>1636.8000000000002</v>
      </c>
      <c r="H15"/>
      <c r="I15" s="45">
        <v>34</v>
      </c>
      <c r="J15" s="55" t="s">
        <v>734</v>
      </c>
      <c r="K15" s="2"/>
      <c r="L15" s="2"/>
      <c r="M15" s="2"/>
      <c r="N15" s="2"/>
    </row>
    <row r="16" spans="1:10" ht="15">
      <c r="A16" s="2" t="s">
        <v>634</v>
      </c>
      <c r="B16" s="42" t="s">
        <v>400</v>
      </c>
      <c r="C16" s="2">
        <v>78</v>
      </c>
      <c r="D16" s="2">
        <v>2326</v>
      </c>
      <c r="E16" s="10">
        <f t="shared" si="0"/>
        <v>29.82051282051282</v>
      </c>
      <c r="F16" s="32">
        <f t="shared" si="1"/>
        <v>78</v>
      </c>
      <c r="G16" s="44">
        <f t="shared" si="2"/>
        <v>2558.6000000000004</v>
      </c>
      <c r="H16" s="44"/>
      <c r="I16" s="45">
        <v>324</v>
      </c>
      <c r="J16" s="62" t="s">
        <v>735</v>
      </c>
    </row>
    <row r="17" spans="1:10" ht="15">
      <c r="A17" s="2" t="s">
        <v>635</v>
      </c>
      <c r="B17" s="42" t="s">
        <v>60</v>
      </c>
      <c r="C17" s="2">
        <v>68</v>
      </c>
      <c r="D17" s="2">
        <v>792</v>
      </c>
      <c r="E17" s="10">
        <f t="shared" si="0"/>
        <v>11.647058823529411</v>
      </c>
      <c r="F17" s="32">
        <f t="shared" si="1"/>
        <v>68</v>
      </c>
      <c r="G17" s="44">
        <f t="shared" si="2"/>
        <v>871.2</v>
      </c>
      <c r="H17" s="44"/>
      <c r="I17" s="45">
        <v>34</v>
      </c>
      <c r="J17" s="62" t="s">
        <v>736</v>
      </c>
    </row>
    <row r="18" spans="1:10" ht="15">
      <c r="A18" s="2" t="s">
        <v>636</v>
      </c>
      <c r="B18" s="42" t="s">
        <v>42</v>
      </c>
      <c r="C18" s="2">
        <v>35</v>
      </c>
      <c r="D18" s="2">
        <v>191</v>
      </c>
      <c r="E18" s="10">
        <f t="shared" si="0"/>
        <v>5.457142857142857</v>
      </c>
      <c r="F18" s="32">
        <f t="shared" si="1"/>
        <v>35</v>
      </c>
      <c r="G18" s="44">
        <f t="shared" si="2"/>
        <v>200.55</v>
      </c>
      <c r="H18" s="44"/>
      <c r="I18" s="45">
        <v>43</v>
      </c>
      <c r="J18" s="62" t="s">
        <v>737</v>
      </c>
    </row>
    <row r="19" spans="1:15" ht="15">
      <c r="A19" s="5" t="s">
        <v>59</v>
      </c>
      <c r="B19" s="27" t="s">
        <v>60</v>
      </c>
      <c r="C19" s="5">
        <v>53</v>
      </c>
      <c r="D19" s="5">
        <v>2036</v>
      </c>
      <c r="E19" s="10">
        <f t="shared" si="0"/>
        <v>38.41509433962264</v>
      </c>
      <c r="F19" s="32">
        <f t="shared" si="1"/>
        <v>53</v>
      </c>
      <c r="G19" s="9">
        <f t="shared" si="2"/>
        <v>2239.6000000000004</v>
      </c>
      <c r="I19" s="16">
        <v>23</v>
      </c>
      <c r="J19" s="55" t="s">
        <v>738</v>
      </c>
      <c r="K19" s="2"/>
      <c r="L19" s="2"/>
      <c r="M19" s="2"/>
      <c r="N19" s="2"/>
      <c r="O19" s="2"/>
    </row>
    <row r="20" spans="1:15" ht="15">
      <c r="A20" s="5" t="s">
        <v>184</v>
      </c>
      <c r="B20" s="27" t="s">
        <v>21</v>
      </c>
      <c r="C20" s="5">
        <v>49</v>
      </c>
      <c r="D20" s="5">
        <v>1621</v>
      </c>
      <c r="E20" s="10">
        <f t="shared" si="0"/>
        <v>33.08163265306123</v>
      </c>
      <c r="F20" s="32">
        <f t="shared" si="1"/>
        <v>49</v>
      </c>
      <c r="G20" s="9">
        <f t="shared" si="2"/>
        <v>1783.1000000000001</v>
      </c>
      <c r="H20" s="9"/>
      <c r="I20" s="16">
        <v>34</v>
      </c>
      <c r="J20" s="55" t="s">
        <v>739</v>
      </c>
      <c r="K20" s="37"/>
      <c r="L20" s="38"/>
      <c r="M20" s="5"/>
      <c r="N20" s="5"/>
      <c r="O20" s="5"/>
    </row>
    <row r="21" spans="1:10" ht="15">
      <c r="A21" s="2" t="s">
        <v>691</v>
      </c>
      <c r="B21" s="42" t="s">
        <v>27</v>
      </c>
      <c r="C21" s="2">
        <v>43</v>
      </c>
      <c r="D21" s="2">
        <v>534</v>
      </c>
      <c r="E21" s="10">
        <f t="shared" si="0"/>
        <v>12.418604651162791</v>
      </c>
      <c r="F21" s="32">
        <f t="shared" si="1"/>
        <v>43</v>
      </c>
      <c r="G21" s="44">
        <f>IF(D21&lt;750,D21*1.05,D21*1.1-72)</f>
        <v>560.7</v>
      </c>
      <c r="H21" s="44"/>
      <c r="I21" s="45">
        <v>45</v>
      </c>
      <c r="J21" s="62" t="s">
        <v>740</v>
      </c>
    </row>
    <row r="22" spans="1:10" ht="15">
      <c r="A22" s="2" t="s">
        <v>653</v>
      </c>
      <c r="B22" s="42" t="s">
        <v>42</v>
      </c>
      <c r="C22" s="2">
        <v>31</v>
      </c>
      <c r="D22" s="2">
        <v>272</v>
      </c>
      <c r="E22" s="10">
        <f t="shared" si="0"/>
        <v>8.774193548387096</v>
      </c>
      <c r="F22" s="32">
        <f t="shared" si="1"/>
        <v>31</v>
      </c>
      <c r="G22" s="44">
        <f t="shared" si="2"/>
        <v>285.6</v>
      </c>
      <c r="H22" s="44"/>
      <c r="I22" s="45">
        <v>12</v>
      </c>
      <c r="J22" s="62" t="s">
        <v>741</v>
      </c>
    </row>
    <row r="23" spans="1:10" ht="15">
      <c r="A23" s="2" t="s">
        <v>258</v>
      </c>
      <c r="B23" s="42" t="s">
        <v>400</v>
      </c>
      <c r="C23" s="2">
        <v>73</v>
      </c>
      <c r="D23" s="2">
        <v>1043</v>
      </c>
      <c r="E23" s="10">
        <f t="shared" si="0"/>
        <v>14.287671232876713</v>
      </c>
      <c r="F23" s="32">
        <f t="shared" si="1"/>
        <v>73</v>
      </c>
      <c r="G23" s="9">
        <f t="shared" si="2"/>
        <v>1147.3000000000002</v>
      </c>
      <c r="H23"/>
      <c r="I23" s="46">
        <v>54</v>
      </c>
      <c r="J23" s="55" t="s">
        <v>742</v>
      </c>
    </row>
    <row r="24" spans="1:13" ht="15">
      <c r="A24" s="2" t="s">
        <v>415</v>
      </c>
      <c r="B24" s="42" t="s">
        <v>38</v>
      </c>
      <c r="C24" s="2">
        <v>73</v>
      </c>
      <c r="D24" s="2">
        <v>935</v>
      </c>
      <c r="E24" s="10">
        <f t="shared" si="0"/>
        <v>12.808219178082192</v>
      </c>
      <c r="F24" s="32">
        <f t="shared" si="1"/>
        <v>73</v>
      </c>
      <c r="G24" s="9">
        <f t="shared" si="2"/>
        <v>1028.5</v>
      </c>
      <c r="H24"/>
      <c r="I24" s="45">
        <v>123</v>
      </c>
      <c r="J24" s="55" t="s">
        <v>743</v>
      </c>
      <c r="K24" s="2"/>
      <c r="L24" s="2"/>
      <c r="M24" s="2"/>
    </row>
    <row r="25" spans="1:10" ht="15">
      <c r="A25" s="2" t="s">
        <v>661</v>
      </c>
      <c r="B25" s="42" t="s">
        <v>37</v>
      </c>
      <c r="C25" s="2">
        <v>46</v>
      </c>
      <c r="D25" s="2">
        <v>556</v>
      </c>
      <c r="E25" s="10">
        <f t="shared" si="0"/>
        <v>12.08695652173913</v>
      </c>
      <c r="F25" s="32">
        <f t="shared" si="1"/>
        <v>46</v>
      </c>
      <c r="G25" s="44">
        <f t="shared" si="2"/>
        <v>583.8000000000001</v>
      </c>
      <c r="H25" s="44"/>
      <c r="I25" s="45">
        <v>34</v>
      </c>
      <c r="J25" s="62" t="s">
        <v>744</v>
      </c>
    </row>
    <row r="26" spans="1:15" ht="15">
      <c r="A26" s="17" t="s">
        <v>28</v>
      </c>
      <c r="B26" s="8"/>
      <c r="C26" s="9"/>
      <c r="D26" s="18">
        <f>SUM(D8:D25)</f>
        <v>21888</v>
      </c>
      <c r="E26" s="21"/>
      <c r="F26" s="9"/>
      <c r="G26" s="18">
        <f>SUM(G8:G25)</f>
        <v>23806.649999999998</v>
      </c>
      <c r="H26" s="11"/>
      <c r="I26" s="12"/>
      <c r="K26" s="5"/>
      <c r="L26" s="5"/>
      <c r="M26" s="5"/>
      <c r="N26" s="5"/>
      <c r="O26" s="5"/>
    </row>
    <row r="27" spans="1:15" ht="15">
      <c r="A27" s="5"/>
      <c r="B27" s="8"/>
      <c r="C27" s="9"/>
      <c r="D27" s="9"/>
      <c r="E27" s="10"/>
      <c r="F27" s="9"/>
      <c r="G27" s="11"/>
      <c r="H27" s="11"/>
      <c r="I27" s="12"/>
      <c r="K27" s="5"/>
      <c r="L27" s="5"/>
      <c r="M27" s="5"/>
      <c r="N27" s="5"/>
      <c r="O27" s="5"/>
    </row>
    <row r="28" spans="1:15" ht="15">
      <c r="A28" s="5"/>
      <c r="B28" s="8"/>
      <c r="C28" s="9"/>
      <c r="D28" s="9"/>
      <c r="E28" s="10"/>
      <c r="F28" s="9"/>
      <c r="G28" s="11"/>
      <c r="H28" s="11"/>
      <c r="I28" s="12"/>
      <c r="K28" s="5"/>
      <c r="L28" s="5"/>
      <c r="M28" s="5"/>
      <c r="N28" s="5"/>
      <c r="O28" s="5"/>
    </row>
    <row r="29" spans="1:15" ht="15.75">
      <c r="A29" s="13" t="s">
        <v>29</v>
      </c>
      <c r="B29" s="8"/>
      <c r="C29" s="9"/>
      <c r="D29" s="9"/>
      <c r="E29" s="10"/>
      <c r="F29" s="9"/>
      <c r="G29" s="11"/>
      <c r="H29" s="11"/>
      <c r="I29" s="12"/>
      <c r="K29" s="5"/>
      <c r="L29" s="5"/>
      <c r="M29" s="5"/>
      <c r="N29" s="5"/>
      <c r="O29" s="5"/>
    </row>
    <row r="30" spans="1:15" ht="15">
      <c r="A30" s="15" t="s">
        <v>384</v>
      </c>
      <c r="B30" s="8"/>
      <c r="C30" s="9"/>
      <c r="D30" s="9"/>
      <c r="E30" s="10"/>
      <c r="F30" s="9"/>
      <c r="G30" s="11"/>
      <c r="H30" s="11"/>
      <c r="I30" s="12"/>
      <c r="K30" s="5"/>
      <c r="L30" s="5"/>
      <c r="M30" s="5"/>
      <c r="N30" s="5"/>
      <c r="O30" s="5"/>
    </row>
    <row r="31" spans="1:15" ht="15">
      <c r="A31" s="5" t="s">
        <v>30</v>
      </c>
      <c r="B31" s="27" t="s">
        <v>42</v>
      </c>
      <c r="C31" s="5">
        <v>82</v>
      </c>
      <c r="D31" s="5">
        <v>2988</v>
      </c>
      <c r="E31" s="10">
        <f aca="true" t="shared" si="3" ref="E31:E43">D31/C31</f>
        <v>36.4390243902439</v>
      </c>
      <c r="F31" s="32">
        <f aca="true" t="shared" si="4" ref="F31:F48">C31</f>
        <v>82</v>
      </c>
      <c r="G31" s="9">
        <f aca="true" t="shared" si="5" ref="G31:G48">IF(D31&lt;750,D31*1.05,D31*1.1)</f>
        <v>3286.8</v>
      </c>
      <c r="H31" s="5"/>
      <c r="I31" s="16">
        <v>324</v>
      </c>
      <c r="J31" s="55" t="s">
        <v>746</v>
      </c>
      <c r="K31" s="37"/>
      <c r="L31" s="38"/>
      <c r="M31" s="5"/>
      <c r="N31" s="5"/>
      <c r="O31" s="5"/>
    </row>
    <row r="32" spans="1:15" ht="15">
      <c r="A32" s="5" t="s">
        <v>31</v>
      </c>
      <c r="B32" s="27" t="s">
        <v>21</v>
      </c>
      <c r="C32" s="5">
        <v>81</v>
      </c>
      <c r="D32" s="5">
        <v>2849</v>
      </c>
      <c r="E32" s="10">
        <f t="shared" si="3"/>
        <v>35.17283950617284</v>
      </c>
      <c r="F32" s="32">
        <f t="shared" si="4"/>
        <v>81</v>
      </c>
      <c r="G32" s="9">
        <f t="shared" si="5"/>
        <v>3133.9</v>
      </c>
      <c r="I32" s="16">
        <v>54</v>
      </c>
      <c r="J32" s="55" t="s">
        <v>747</v>
      </c>
      <c r="K32" s="37"/>
      <c r="L32" s="38"/>
      <c r="M32" s="5"/>
      <c r="N32" s="5"/>
      <c r="O32" s="5"/>
    </row>
    <row r="33" spans="1:10" ht="15">
      <c r="A33" s="2" t="s">
        <v>582</v>
      </c>
      <c r="B33" s="42" t="s">
        <v>57</v>
      </c>
      <c r="C33" s="2">
        <v>19</v>
      </c>
      <c r="D33" s="2">
        <v>94</v>
      </c>
      <c r="E33" s="10">
        <f t="shared" si="3"/>
        <v>4.947368421052632</v>
      </c>
      <c r="F33" s="32">
        <f t="shared" si="4"/>
        <v>19</v>
      </c>
      <c r="G33" s="44">
        <f t="shared" si="5"/>
        <v>98.7</v>
      </c>
      <c r="H33" s="44"/>
      <c r="I33" s="46">
        <v>34</v>
      </c>
      <c r="J33" s="62" t="s">
        <v>748</v>
      </c>
    </row>
    <row r="34" spans="1:10" ht="15">
      <c r="A34" s="2" t="s">
        <v>516</v>
      </c>
      <c r="B34" s="42" t="s">
        <v>506</v>
      </c>
      <c r="C34" s="2">
        <v>75</v>
      </c>
      <c r="D34" s="2">
        <v>2243</v>
      </c>
      <c r="E34" s="10">
        <f t="shared" si="3"/>
        <v>29.906666666666666</v>
      </c>
      <c r="F34" s="32">
        <f t="shared" si="4"/>
        <v>75</v>
      </c>
      <c r="G34" s="44">
        <f t="shared" si="5"/>
        <v>2467.3</v>
      </c>
      <c r="H34"/>
      <c r="I34" s="45">
        <v>12</v>
      </c>
      <c r="J34" s="55" t="s">
        <v>1035</v>
      </c>
    </row>
    <row r="35" spans="1:10" ht="15">
      <c r="A35" s="2" t="s">
        <v>230</v>
      </c>
      <c r="B35" s="42" t="s">
        <v>15</v>
      </c>
      <c r="C35" s="2">
        <v>56</v>
      </c>
      <c r="D35" s="2">
        <v>946</v>
      </c>
      <c r="E35" s="10">
        <f t="shared" si="3"/>
        <v>16.892857142857142</v>
      </c>
      <c r="F35" s="32">
        <f t="shared" si="4"/>
        <v>56</v>
      </c>
      <c r="G35" s="44">
        <f t="shared" si="5"/>
        <v>1040.6000000000001</v>
      </c>
      <c r="H35"/>
      <c r="I35" s="46">
        <v>21</v>
      </c>
      <c r="J35" s="62" t="s">
        <v>749</v>
      </c>
    </row>
    <row r="36" spans="1:15" ht="15">
      <c r="A36" s="2" t="s">
        <v>396</v>
      </c>
      <c r="B36" s="42" t="s">
        <v>12</v>
      </c>
      <c r="C36" s="2">
        <v>69</v>
      </c>
      <c r="D36" s="2">
        <v>2319</v>
      </c>
      <c r="E36" s="10">
        <f t="shared" si="3"/>
        <v>33.608695652173914</v>
      </c>
      <c r="F36" s="32">
        <f t="shared" si="4"/>
        <v>69</v>
      </c>
      <c r="G36" s="9">
        <f t="shared" si="5"/>
        <v>2550.9</v>
      </c>
      <c r="H36"/>
      <c r="I36" s="45">
        <v>54</v>
      </c>
      <c r="J36" s="55" t="s">
        <v>750</v>
      </c>
      <c r="K36" s="37"/>
      <c r="L36" s="38"/>
      <c r="M36" s="5"/>
      <c r="N36" s="5"/>
      <c r="O36" s="5"/>
    </row>
    <row r="37" spans="1:15" ht="15">
      <c r="A37" s="5" t="s">
        <v>34</v>
      </c>
      <c r="B37" s="27" t="s">
        <v>13</v>
      </c>
      <c r="C37" s="5">
        <v>57</v>
      </c>
      <c r="D37" s="5">
        <v>2359</v>
      </c>
      <c r="E37" s="10">
        <f t="shared" si="3"/>
        <v>41.3859649122807</v>
      </c>
      <c r="F37" s="32">
        <f t="shared" si="4"/>
        <v>57</v>
      </c>
      <c r="G37" s="9">
        <f t="shared" si="5"/>
        <v>2594.9</v>
      </c>
      <c r="H37" s="5"/>
      <c r="I37" s="16">
        <v>213</v>
      </c>
      <c r="J37" s="55" t="s">
        <v>751</v>
      </c>
      <c r="K37" s="37"/>
      <c r="L37" s="38"/>
      <c r="M37" s="5"/>
      <c r="N37" s="5"/>
      <c r="O37" s="5"/>
    </row>
    <row r="38" spans="1:10" ht="15">
      <c r="A38" s="2" t="s">
        <v>633</v>
      </c>
      <c r="B38" s="42" t="s">
        <v>21</v>
      </c>
      <c r="C38" s="2">
        <v>5</v>
      </c>
      <c r="D38" s="2">
        <v>44</v>
      </c>
      <c r="E38" s="10">
        <f t="shared" si="3"/>
        <v>8.8</v>
      </c>
      <c r="F38" s="32">
        <f t="shared" si="4"/>
        <v>5</v>
      </c>
      <c r="G38" s="44">
        <f t="shared" si="5"/>
        <v>46.2</v>
      </c>
      <c r="H38" s="44"/>
      <c r="I38" s="45">
        <v>45</v>
      </c>
      <c r="J38" s="62" t="s">
        <v>752</v>
      </c>
    </row>
    <row r="39" spans="1:15" ht="15">
      <c r="A39" s="19" t="s">
        <v>36</v>
      </c>
      <c r="B39" s="27" t="s">
        <v>37</v>
      </c>
      <c r="C39" s="5">
        <v>69</v>
      </c>
      <c r="D39" s="5">
        <v>2459</v>
      </c>
      <c r="E39" s="10">
        <f t="shared" si="3"/>
        <v>35.63768115942029</v>
      </c>
      <c r="F39" s="32">
        <f t="shared" si="4"/>
        <v>69</v>
      </c>
      <c r="G39" s="9">
        <f t="shared" si="5"/>
        <v>2704.9</v>
      </c>
      <c r="H39" s="5"/>
      <c r="I39" s="12">
        <v>45</v>
      </c>
      <c r="J39" s="55" t="s">
        <v>753</v>
      </c>
      <c r="K39" s="5"/>
      <c r="L39" s="5"/>
      <c r="M39" s="5"/>
      <c r="N39" s="5"/>
      <c r="O39" s="5"/>
    </row>
    <row r="40" spans="1:10" ht="15">
      <c r="A40" s="5" t="s">
        <v>294</v>
      </c>
      <c r="B40" s="27" t="s">
        <v>12</v>
      </c>
      <c r="C40" s="5">
        <v>72</v>
      </c>
      <c r="D40" s="5">
        <v>1576</v>
      </c>
      <c r="E40" s="10">
        <f t="shared" si="3"/>
        <v>21.88888888888889</v>
      </c>
      <c r="F40" s="32">
        <f t="shared" si="4"/>
        <v>72</v>
      </c>
      <c r="G40" s="9">
        <f t="shared" si="5"/>
        <v>1733.6000000000001</v>
      </c>
      <c r="H40" s="9"/>
      <c r="I40" s="16">
        <v>54</v>
      </c>
      <c r="J40" s="55" t="s">
        <v>754</v>
      </c>
    </row>
    <row r="41" spans="1:10" ht="15">
      <c r="A41" s="2" t="s">
        <v>250</v>
      </c>
      <c r="B41" s="42" t="s">
        <v>557</v>
      </c>
      <c r="C41" s="2">
        <v>29</v>
      </c>
      <c r="D41" s="2">
        <v>246</v>
      </c>
      <c r="E41" s="10">
        <f>D41/C41</f>
        <v>8.482758620689655</v>
      </c>
      <c r="F41" s="32">
        <f>C41</f>
        <v>29</v>
      </c>
      <c r="G41" s="44">
        <f>IF(D41&lt;750,D41*1.05,D41*1.1)</f>
        <v>258.3</v>
      </c>
      <c r="H41"/>
      <c r="I41" s="45">
        <v>324</v>
      </c>
      <c r="J41" s="62" t="s">
        <v>755</v>
      </c>
    </row>
    <row r="42" spans="1:10" ht="15">
      <c r="A42" s="2" t="s">
        <v>251</v>
      </c>
      <c r="B42" s="42" t="s">
        <v>12</v>
      </c>
      <c r="C42" s="2">
        <v>54</v>
      </c>
      <c r="D42" s="2">
        <v>1027</v>
      </c>
      <c r="E42" s="10">
        <f t="shared" si="3"/>
        <v>19.01851851851852</v>
      </c>
      <c r="F42" s="32">
        <f t="shared" si="4"/>
        <v>54</v>
      </c>
      <c r="G42" s="44">
        <f t="shared" si="5"/>
        <v>1129.7</v>
      </c>
      <c r="H42"/>
      <c r="I42" s="46">
        <v>435</v>
      </c>
      <c r="J42" s="55" t="s">
        <v>757</v>
      </c>
    </row>
    <row r="43" spans="1:10" ht="15">
      <c r="A43" s="2" t="s">
        <v>649</v>
      </c>
      <c r="B43" s="42" t="s">
        <v>32</v>
      </c>
      <c r="C43" s="2">
        <v>71</v>
      </c>
      <c r="D43" s="2">
        <v>868</v>
      </c>
      <c r="E43" s="10">
        <f t="shared" si="3"/>
        <v>12.225352112676056</v>
      </c>
      <c r="F43" s="32">
        <f t="shared" si="4"/>
        <v>71</v>
      </c>
      <c r="G43" s="44">
        <f t="shared" si="5"/>
        <v>954.8000000000001</v>
      </c>
      <c r="H43" s="44"/>
      <c r="I43" s="45">
        <v>23</v>
      </c>
      <c r="J43" s="62" t="s">
        <v>758</v>
      </c>
    </row>
    <row r="44" spans="1:12" ht="15">
      <c r="A44" s="2" t="s">
        <v>433</v>
      </c>
      <c r="B44" s="42"/>
      <c r="C44" s="2"/>
      <c r="D44" s="2"/>
      <c r="E44" s="10"/>
      <c r="F44" s="32">
        <f t="shared" si="4"/>
        <v>0</v>
      </c>
      <c r="G44" s="44">
        <f t="shared" si="5"/>
        <v>0</v>
      </c>
      <c r="H44"/>
      <c r="I44" s="45"/>
      <c r="J44" s="55" t="s">
        <v>737</v>
      </c>
      <c r="K44" s="47"/>
      <c r="L44" s="48"/>
    </row>
    <row r="45" spans="1:15" ht="15">
      <c r="A45" s="5" t="s">
        <v>39</v>
      </c>
      <c r="B45" s="27" t="s">
        <v>75</v>
      </c>
      <c r="C45" s="5">
        <v>73</v>
      </c>
      <c r="D45" s="5">
        <v>2268</v>
      </c>
      <c r="E45" s="10">
        <f>D45/C45</f>
        <v>31.068493150684933</v>
      </c>
      <c r="F45" s="32">
        <f t="shared" si="4"/>
        <v>73</v>
      </c>
      <c r="G45" s="9">
        <f t="shared" si="5"/>
        <v>2494.8</v>
      </c>
      <c r="I45" s="16">
        <v>34</v>
      </c>
      <c r="J45" s="55" t="s">
        <v>759</v>
      </c>
      <c r="K45" s="2"/>
      <c r="L45" s="2"/>
      <c r="M45" s="2"/>
      <c r="N45" s="2"/>
      <c r="O45" s="2"/>
    </row>
    <row r="46" spans="1:13" ht="15">
      <c r="A46" s="5" t="s">
        <v>299</v>
      </c>
      <c r="B46" s="27" t="s">
        <v>55</v>
      </c>
      <c r="C46" s="5">
        <v>51</v>
      </c>
      <c r="D46" s="5">
        <v>1931</v>
      </c>
      <c r="E46" s="10">
        <f>D46/C46</f>
        <v>37.86274509803921</v>
      </c>
      <c r="F46" s="32">
        <f t="shared" si="4"/>
        <v>51</v>
      </c>
      <c r="G46" s="9">
        <f t="shared" si="5"/>
        <v>2124.1000000000004</v>
      </c>
      <c r="H46" s="9"/>
      <c r="I46" s="16">
        <v>21</v>
      </c>
      <c r="J46" s="55" t="s">
        <v>760</v>
      </c>
      <c r="K46" s="2"/>
      <c r="L46" s="2"/>
      <c r="M46" s="2"/>
    </row>
    <row r="47" spans="1:13" ht="15">
      <c r="A47" s="2" t="s">
        <v>432</v>
      </c>
      <c r="B47" s="42" t="s">
        <v>22</v>
      </c>
      <c r="C47" s="2">
        <v>82</v>
      </c>
      <c r="D47" s="2">
        <v>2037</v>
      </c>
      <c r="E47" s="10">
        <f>D47/C47</f>
        <v>24.841463414634145</v>
      </c>
      <c r="F47" s="32">
        <f t="shared" si="4"/>
        <v>82</v>
      </c>
      <c r="G47" s="9">
        <f t="shared" si="5"/>
        <v>2240.7000000000003</v>
      </c>
      <c r="H47"/>
      <c r="I47" s="45">
        <v>342</v>
      </c>
      <c r="J47" s="55" t="s">
        <v>746</v>
      </c>
      <c r="K47" s="2"/>
      <c r="L47" s="2"/>
      <c r="M47" s="2"/>
    </row>
    <row r="48" spans="1:10" ht="15">
      <c r="A48" s="2" t="s">
        <v>660</v>
      </c>
      <c r="B48" s="42" t="s">
        <v>38</v>
      </c>
      <c r="C48" s="2">
        <v>30</v>
      </c>
      <c r="D48" s="2">
        <v>345</v>
      </c>
      <c r="E48" s="10">
        <f>D48/C48</f>
        <v>11.5</v>
      </c>
      <c r="F48" s="32">
        <f t="shared" si="4"/>
        <v>30</v>
      </c>
      <c r="G48" s="44">
        <f t="shared" si="5"/>
        <v>362.25</v>
      </c>
      <c r="H48" s="44"/>
      <c r="I48" s="45">
        <v>12</v>
      </c>
      <c r="J48" s="62" t="s">
        <v>761</v>
      </c>
    </row>
    <row r="49" spans="1:15" ht="15">
      <c r="A49" s="17" t="s">
        <v>43</v>
      </c>
      <c r="B49" s="8"/>
      <c r="C49" s="9"/>
      <c r="D49" s="18">
        <f>SUM(D31:D48)</f>
        <v>26599</v>
      </c>
      <c r="E49" s="21"/>
      <c r="F49" s="9"/>
      <c r="G49" s="18">
        <f>SUM(G31:G48)</f>
        <v>29222.45</v>
      </c>
      <c r="H49" s="11"/>
      <c r="I49" s="12"/>
      <c r="K49" s="5"/>
      <c r="L49" s="5"/>
      <c r="M49" s="5"/>
      <c r="N49" s="5"/>
      <c r="O49" s="5"/>
    </row>
    <row r="50" spans="1:15" ht="15">
      <c r="A50" s="5"/>
      <c r="B50" s="8"/>
      <c r="C50" s="9"/>
      <c r="D50" s="9"/>
      <c r="E50" s="10"/>
      <c r="F50" s="9"/>
      <c r="G50" s="11"/>
      <c r="H50" s="11"/>
      <c r="I50" s="12"/>
      <c r="K50" s="5"/>
      <c r="L50" s="5"/>
      <c r="M50" s="5"/>
      <c r="N50" s="5"/>
      <c r="O50" s="5"/>
    </row>
    <row r="51" spans="1:15" ht="15">
      <c r="A51" s="5"/>
      <c r="B51" s="8"/>
      <c r="C51" s="9"/>
      <c r="D51" s="9"/>
      <c r="E51" s="10"/>
      <c r="F51" s="9"/>
      <c r="G51" s="11"/>
      <c r="H51" s="11"/>
      <c r="I51" s="12"/>
      <c r="K51" s="5"/>
      <c r="L51" s="5"/>
      <c r="M51" s="5"/>
      <c r="N51" s="5"/>
      <c r="O51" s="5"/>
    </row>
    <row r="52" spans="1:15" ht="15.75">
      <c r="A52" s="13" t="s">
        <v>44</v>
      </c>
      <c r="B52" s="8"/>
      <c r="C52" s="9"/>
      <c r="D52" s="9"/>
      <c r="E52" s="10"/>
      <c r="F52" s="9"/>
      <c r="G52" s="11"/>
      <c r="H52" s="11"/>
      <c r="I52" s="12"/>
      <c r="K52" s="5"/>
      <c r="L52" s="5"/>
      <c r="M52" s="5"/>
      <c r="N52" s="5"/>
      <c r="O52" s="5"/>
    </row>
    <row r="53" spans="1:15" ht="15">
      <c r="A53" s="15" t="s">
        <v>45</v>
      </c>
      <c r="B53" s="8"/>
      <c r="C53" s="9"/>
      <c r="D53" s="9"/>
      <c r="E53" s="10"/>
      <c r="F53" s="9"/>
      <c r="G53" s="11"/>
      <c r="H53" s="11"/>
      <c r="I53" s="12"/>
      <c r="K53" s="5"/>
      <c r="L53" s="5"/>
      <c r="M53" s="5"/>
      <c r="N53" s="5"/>
      <c r="O53" s="5"/>
    </row>
    <row r="54" spans="1:15" ht="15">
      <c r="A54" s="15" t="s">
        <v>683</v>
      </c>
      <c r="B54" s="8"/>
      <c r="C54" s="9"/>
      <c r="D54" s="9"/>
      <c r="E54" s="10"/>
      <c r="F54" s="9"/>
      <c r="G54" s="11"/>
      <c r="H54" s="11"/>
      <c r="I54" s="12"/>
      <c r="K54" s="5"/>
      <c r="L54" s="5"/>
      <c r="M54" s="5"/>
      <c r="N54" s="5"/>
      <c r="O54" s="5"/>
    </row>
    <row r="55" spans="1:15" ht="15">
      <c r="A55" s="2" t="s">
        <v>46</v>
      </c>
      <c r="B55" s="42" t="s">
        <v>40</v>
      </c>
      <c r="C55" s="2">
        <v>82</v>
      </c>
      <c r="D55" s="2">
        <v>2464</v>
      </c>
      <c r="E55" s="10">
        <f aca="true" t="shared" si="6" ref="E55:E72">D55/C55</f>
        <v>30.048780487804876</v>
      </c>
      <c r="F55" s="32">
        <f aca="true" t="shared" si="7" ref="F55:F72">C55</f>
        <v>82</v>
      </c>
      <c r="G55" s="44">
        <f aca="true" t="shared" si="8" ref="G55:G72">IF(D55&lt;750,D55*1.05,D55*1.1)</f>
        <v>2710.4</v>
      </c>
      <c r="H55" s="44"/>
      <c r="I55" s="45">
        <v>342</v>
      </c>
      <c r="J55" s="55" t="s">
        <v>746</v>
      </c>
      <c r="K55" s="37"/>
      <c r="L55" s="38"/>
      <c r="M55" s="2"/>
      <c r="N55" s="2"/>
      <c r="O55" s="2"/>
    </row>
    <row r="56" spans="1:13" ht="15">
      <c r="A56" s="5" t="s">
        <v>214</v>
      </c>
      <c r="B56" s="34" t="s">
        <v>38</v>
      </c>
      <c r="C56" s="5">
        <v>77</v>
      </c>
      <c r="D56" s="5">
        <v>3140</v>
      </c>
      <c r="E56" s="10">
        <f t="shared" si="6"/>
        <v>40.77922077922078</v>
      </c>
      <c r="F56" s="32">
        <f t="shared" si="7"/>
        <v>77</v>
      </c>
      <c r="G56" s="9">
        <f t="shared" si="8"/>
        <v>3454.0000000000005</v>
      </c>
      <c r="H56"/>
      <c r="I56" s="12">
        <v>213</v>
      </c>
      <c r="J56" s="55" t="s">
        <v>1003</v>
      </c>
      <c r="K56" s="37"/>
      <c r="L56" s="38"/>
      <c r="M56" s="5"/>
    </row>
    <row r="57" spans="1:15" ht="15">
      <c r="A57" s="5" t="s">
        <v>49</v>
      </c>
      <c r="B57" s="27" t="s">
        <v>27</v>
      </c>
      <c r="C57" s="5">
        <v>73</v>
      </c>
      <c r="D57" s="5">
        <v>2525</v>
      </c>
      <c r="E57" s="10">
        <f t="shared" si="6"/>
        <v>34.58904109589041</v>
      </c>
      <c r="F57" s="32">
        <f t="shared" si="7"/>
        <v>73</v>
      </c>
      <c r="G57" s="9">
        <f t="shared" si="8"/>
        <v>2777.5</v>
      </c>
      <c r="I57" s="16">
        <v>54</v>
      </c>
      <c r="J57" s="55" t="s">
        <v>1004</v>
      </c>
      <c r="K57" s="37"/>
      <c r="L57" s="38"/>
      <c r="M57" s="5"/>
      <c r="N57" s="5"/>
      <c r="O57" s="5"/>
    </row>
    <row r="58" spans="1:10" ht="15">
      <c r="A58" s="2" t="s">
        <v>618</v>
      </c>
      <c r="B58" s="42" t="s">
        <v>60</v>
      </c>
      <c r="C58" s="2">
        <v>41</v>
      </c>
      <c r="D58" s="2">
        <v>432</v>
      </c>
      <c r="E58" s="10">
        <f t="shared" si="6"/>
        <v>10.536585365853659</v>
      </c>
      <c r="F58" s="32">
        <f t="shared" si="7"/>
        <v>41</v>
      </c>
      <c r="G58" s="44">
        <f t="shared" si="8"/>
        <v>453.6</v>
      </c>
      <c r="H58" s="44"/>
      <c r="I58" s="45">
        <v>12</v>
      </c>
      <c r="J58" s="62" t="s">
        <v>1005</v>
      </c>
    </row>
    <row r="59" spans="1:15" ht="15">
      <c r="A59" s="2" t="s">
        <v>229</v>
      </c>
      <c r="B59" s="42" t="s">
        <v>40</v>
      </c>
      <c r="C59" s="2">
        <v>68</v>
      </c>
      <c r="D59" s="2">
        <v>1124</v>
      </c>
      <c r="E59" s="10">
        <f t="shared" si="6"/>
        <v>16.529411764705884</v>
      </c>
      <c r="F59" s="32">
        <f t="shared" si="7"/>
        <v>68</v>
      </c>
      <c r="G59" s="44">
        <f t="shared" si="8"/>
        <v>1236.4</v>
      </c>
      <c r="H59"/>
      <c r="I59" s="45">
        <v>435</v>
      </c>
      <c r="J59" s="55" t="s">
        <v>785</v>
      </c>
      <c r="K59" s="37"/>
      <c r="L59" s="38"/>
      <c r="M59" s="2"/>
      <c r="N59" s="2"/>
      <c r="O59" s="2"/>
    </row>
    <row r="60" spans="1:12" ht="15">
      <c r="A60" s="5" t="s">
        <v>236</v>
      </c>
      <c r="B60" s="34" t="s">
        <v>15</v>
      </c>
      <c r="C60" s="5">
        <v>80</v>
      </c>
      <c r="D60" s="5">
        <v>2933</v>
      </c>
      <c r="E60" s="10">
        <f t="shared" si="6"/>
        <v>36.6625</v>
      </c>
      <c r="F60" s="32">
        <f t="shared" si="7"/>
        <v>80</v>
      </c>
      <c r="G60" s="9">
        <f t="shared" si="8"/>
        <v>3226.3</v>
      </c>
      <c r="H60"/>
      <c r="I60" s="12">
        <v>12</v>
      </c>
      <c r="J60" s="55" t="s">
        <v>822</v>
      </c>
      <c r="K60" s="37"/>
      <c r="L60" s="38"/>
    </row>
    <row r="61" spans="1:15" ht="15">
      <c r="A61" s="5" t="s">
        <v>52</v>
      </c>
      <c r="B61" s="27" t="s">
        <v>21</v>
      </c>
      <c r="C61" s="5">
        <v>74</v>
      </c>
      <c r="D61" s="5">
        <v>2748</v>
      </c>
      <c r="E61" s="10">
        <f t="shared" si="6"/>
        <v>37.13513513513514</v>
      </c>
      <c r="F61" s="32">
        <f t="shared" si="7"/>
        <v>74</v>
      </c>
      <c r="G61" s="9">
        <f t="shared" si="8"/>
        <v>3022.8</v>
      </c>
      <c r="H61" s="9"/>
      <c r="I61" s="12">
        <v>12</v>
      </c>
      <c r="J61" s="55" t="s">
        <v>1006</v>
      </c>
      <c r="K61" s="37"/>
      <c r="L61" s="38"/>
      <c r="M61" s="5"/>
      <c r="N61" s="5"/>
      <c r="O61" s="5"/>
    </row>
    <row r="62" spans="1:10" ht="15">
      <c r="A62" s="2" t="s">
        <v>530</v>
      </c>
      <c r="B62" s="42" t="s">
        <v>37</v>
      </c>
      <c r="C62" s="2">
        <v>40</v>
      </c>
      <c r="D62" s="2">
        <v>361</v>
      </c>
      <c r="E62" s="10">
        <f t="shared" si="6"/>
        <v>9.025</v>
      </c>
      <c r="F62" s="32">
        <f t="shared" si="7"/>
        <v>40</v>
      </c>
      <c r="G62" s="44">
        <f t="shared" si="8"/>
        <v>379.05</v>
      </c>
      <c r="H62"/>
      <c r="I62" s="45">
        <v>23</v>
      </c>
      <c r="J62" s="55" t="s">
        <v>1007</v>
      </c>
    </row>
    <row r="63" spans="1:12" ht="15">
      <c r="A63" s="5" t="s">
        <v>53</v>
      </c>
      <c r="B63" s="27" t="s">
        <v>42</v>
      </c>
      <c r="C63" s="5">
        <v>48</v>
      </c>
      <c r="D63" s="5">
        <v>1624</v>
      </c>
      <c r="E63" s="10">
        <f t="shared" si="6"/>
        <v>33.833333333333336</v>
      </c>
      <c r="F63" s="32">
        <f t="shared" si="7"/>
        <v>48</v>
      </c>
      <c r="G63" s="9">
        <f t="shared" si="8"/>
        <v>1786.4</v>
      </c>
      <c r="I63" s="16">
        <v>5</v>
      </c>
      <c r="J63" s="55" t="s">
        <v>1008</v>
      </c>
      <c r="K63" s="37"/>
      <c r="L63" s="38"/>
    </row>
    <row r="64" spans="1:15" ht="15">
      <c r="A64" s="5" t="s">
        <v>54</v>
      </c>
      <c r="B64" s="27" t="s">
        <v>38</v>
      </c>
      <c r="C64" s="5">
        <v>56</v>
      </c>
      <c r="D64" s="5">
        <v>2202</v>
      </c>
      <c r="E64" s="10">
        <f t="shared" si="6"/>
        <v>39.32142857142857</v>
      </c>
      <c r="F64" s="32">
        <f t="shared" si="7"/>
        <v>56</v>
      </c>
      <c r="G64" s="9">
        <f t="shared" si="8"/>
        <v>2422.2000000000003</v>
      </c>
      <c r="I64" s="12">
        <v>431</v>
      </c>
      <c r="J64" s="55" t="s">
        <v>1009</v>
      </c>
      <c r="K64" s="5"/>
      <c r="L64" s="5"/>
      <c r="M64" s="5"/>
      <c r="N64" s="5"/>
      <c r="O64" s="5"/>
    </row>
    <row r="65" spans="1:15" ht="15">
      <c r="A65" s="5" t="s">
        <v>56</v>
      </c>
      <c r="B65" s="27" t="s">
        <v>546</v>
      </c>
      <c r="C65" s="5">
        <v>80</v>
      </c>
      <c r="D65" s="5">
        <v>2664</v>
      </c>
      <c r="E65" s="10">
        <f t="shared" si="6"/>
        <v>33.3</v>
      </c>
      <c r="F65" s="32">
        <f t="shared" si="7"/>
        <v>80</v>
      </c>
      <c r="G65" s="9">
        <f t="shared" si="8"/>
        <v>2930.4</v>
      </c>
      <c r="I65" s="16">
        <v>54</v>
      </c>
      <c r="J65" s="55" t="s">
        <v>1010</v>
      </c>
      <c r="K65" s="5"/>
      <c r="L65" s="5"/>
      <c r="M65" s="5"/>
      <c r="N65" s="5"/>
      <c r="O65" s="5"/>
    </row>
    <row r="66" spans="1:10" ht="15">
      <c r="A66" s="2" t="s">
        <v>247</v>
      </c>
      <c r="B66" s="42" t="s">
        <v>12</v>
      </c>
      <c r="C66" s="2">
        <v>24</v>
      </c>
      <c r="D66" s="2">
        <v>234</v>
      </c>
      <c r="E66" s="10">
        <f t="shared" si="6"/>
        <v>9.75</v>
      </c>
      <c r="F66" s="32">
        <f t="shared" si="7"/>
        <v>24</v>
      </c>
      <c r="G66" s="44">
        <f t="shared" si="8"/>
        <v>245.70000000000002</v>
      </c>
      <c r="H66"/>
      <c r="I66" s="45">
        <v>54</v>
      </c>
      <c r="J66" s="55" t="s">
        <v>1011</v>
      </c>
    </row>
    <row r="67" spans="1:10" ht="15">
      <c r="A67" s="2" t="s">
        <v>84</v>
      </c>
      <c r="B67" s="42" t="s">
        <v>26</v>
      </c>
      <c r="C67" s="2">
        <v>31</v>
      </c>
      <c r="D67" s="2">
        <v>231</v>
      </c>
      <c r="E67" s="10">
        <f t="shared" si="6"/>
        <v>7.451612903225806</v>
      </c>
      <c r="F67" s="32">
        <f t="shared" si="7"/>
        <v>31</v>
      </c>
      <c r="G67" s="44">
        <f t="shared" si="8"/>
        <v>242.55</v>
      </c>
      <c r="H67"/>
      <c r="I67" s="46">
        <v>435</v>
      </c>
      <c r="J67" s="62" t="s">
        <v>1012</v>
      </c>
    </row>
    <row r="68" spans="1:12" ht="15">
      <c r="A68" s="2" t="s">
        <v>410</v>
      </c>
      <c r="B68" s="42" t="s">
        <v>38</v>
      </c>
      <c r="C68" s="2">
        <v>82</v>
      </c>
      <c r="D68" s="2">
        <v>2457</v>
      </c>
      <c r="E68" s="10">
        <f t="shared" si="6"/>
        <v>29.963414634146343</v>
      </c>
      <c r="F68" s="32">
        <f t="shared" si="7"/>
        <v>82</v>
      </c>
      <c r="G68" s="9">
        <f t="shared" si="8"/>
        <v>2702.7000000000003</v>
      </c>
      <c r="H68"/>
      <c r="I68" s="45">
        <v>12</v>
      </c>
      <c r="J68" s="55" t="s">
        <v>746</v>
      </c>
      <c r="K68" s="29"/>
      <c r="L68" s="30"/>
    </row>
    <row r="69" spans="1:10" ht="15">
      <c r="A69" s="2" t="s">
        <v>297</v>
      </c>
      <c r="B69" s="42" t="s">
        <v>439</v>
      </c>
      <c r="C69" s="2">
        <v>30</v>
      </c>
      <c r="D69" s="2">
        <v>271</v>
      </c>
      <c r="E69" s="10">
        <f t="shared" si="6"/>
        <v>9.033333333333333</v>
      </c>
      <c r="F69" s="32">
        <f t="shared" si="7"/>
        <v>30</v>
      </c>
      <c r="G69" s="44">
        <f t="shared" si="8"/>
        <v>284.55</v>
      </c>
      <c r="H69" s="44"/>
      <c r="I69" s="46">
        <v>45</v>
      </c>
      <c r="J69" s="55" t="s">
        <v>1013</v>
      </c>
    </row>
    <row r="70" spans="1:15" ht="15">
      <c r="A70" s="2" t="s">
        <v>110</v>
      </c>
      <c r="B70" s="42" t="s">
        <v>40</v>
      </c>
      <c r="C70" s="2">
        <v>64</v>
      </c>
      <c r="D70" s="2">
        <v>760</v>
      </c>
      <c r="E70" s="10">
        <f t="shared" si="6"/>
        <v>11.875</v>
      </c>
      <c r="F70" s="32">
        <f t="shared" si="7"/>
        <v>64</v>
      </c>
      <c r="G70" s="44">
        <f t="shared" si="8"/>
        <v>836.0000000000001</v>
      </c>
      <c r="H70" s="44"/>
      <c r="I70" s="45">
        <v>12</v>
      </c>
      <c r="J70" s="55" t="s">
        <v>1014</v>
      </c>
      <c r="K70" s="5"/>
      <c r="L70" s="5"/>
      <c r="M70" s="5"/>
      <c r="N70" s="5"/>
      <c r="O70" s="5"/>
    </row>
    <row r="71" spans="1:15" ht="15">
      <c r="A71" s="5" t="s">
        <v>62</v>
      </c>
      <c r="B71" s="27" t="s">
        <v>57</v>
      </c>
      <c r="C71" s="5">
        <v>75</v>
      </c>
      <c r="D71" s="5">
        <v>2419</v>
      </c>
      <c r="E71" s="10">
        <f t="shared" si="6"/>
        <v>32.25333333333333</v>
      </c>
      <c r="F71" s="32">
        <f t="shared" si="7"/>
        <v>75</v>
      </c>
      <c r="G71" s="9">
        <f t="shared" si="8"/>
        <v>2660.9</v>
      </c>
      <c r="H71" s="9"/>
      <c r="I71" s="12">
        <v>453</v>
      </c>
      <c r="J71" s="55" t="s">
        <v>1015</v>
      </c>
      <c r="K71" s="2"/>
      <c r="L71" s="2"/>
      <c r="M71" s="2"/>
      <c r="N71" s="2"/>
      <c r="O71" s="2"/>
    </row>
    <row r="72" spans="1:10" ht="15">
      <c r="A72" s="2" t="s">
        <v>261</v>
      </c>
      <c r="B72" s="42" t="s">
        <v>17</v>
      </c>
      <c r="C72" s="2">
        <v>38</v>
      </c>
      <c r="D72" s="2">
        <v>374</v>
      </c>
      <c r="E72" s="10">
        <f t="shared" si="6"/>
        <v>9.842105263157896</v>
      </c>
      <c r="F72" s="32">
        <f t="shared" si="7"/>
        <v>38</v>
      </c>
      <c r="G72" s="44">
        <f t="shared" si="8"/>
        <v>392.7</v>
      </c>
      <c r="H72"/>
      <c r="I72" s="45">
        <v>54</v>
      </c>
      <c r="J72" s="62" t="s">
        <v>1016</v>
      </c>
    </row>
    <row r="73" spans="1:15" ht="15">
      <c r="A73" s="17" t="s">
        <v>63</v>
      </c>
      <c r="B73" s="8"/>
      <c r="C73" s="9"/>
      <c r="D73" s="18">
        <f>SUM(D55:D72)</f>
        <v>28963</v>
      </c>
      <c r="E73" s="21"/>
      <c r="F73" s="9"/>
      <c r="G73" s="18">
        <f>SUM(G55:G72)</f>
        <v>31764.150000000005</v>
      </c>
      <c r="H73" s="11"/>
      <c r="I73" s="12"/>
      <c r="K73" s="5"/>
      <c r="L73" s="5"/>
      <c r="M73" s="5"/>
      <c r="N73" s="5"/>
      <c r="O73" s="5"/>
    </row>
    <row r="74" spans="1:15" ht="15">
      <c r="A74" s="5"/>
      <c r="B74" s="8"/>
      <c r="C74" s="9"/>
      <c r="D74" s="9"/>
      <c r="E74" s="10"/>
      <c r="F74" s="9"/>
      <c r="G74" s="11"/>
      <c r="H74" s="11"/>
      <c r="I74" s="12"/>
      <c r="K74" s="5"/>
      <c r="L74" s="5"/>
      <c r="M74" s="5"/>
      <c r="N74" s="5"/>
      <c r="O74" s="5"/>
    </row>
    <row r="75" spans="1:15" ht="15">
      <c r="A75" s="5"/>
      <c r="B75" s="8"/>
      <c r="C75" s="9"/>
      <c r="D75" s="9"/>
      <c r="E75" s="10"/>
      <c r="F75" s="9"/>
      <c r="G75" s="11"/>
      <c r="H75" s="11"/>
      <c r="I75" s="12"/>
      <c r="K75" s="5"/>
      <c r="L75" s="5"/>
      <c r="M75" s="5"/>
      <c r="N75" s="5"/>
      <c r="O75" s="5"/>
    </row>
    <row r="76" spans="1:15" ht="15.75">
      <c r="A76" s="13" t="s">
        <v>64</v>
      </c>
      <c r="B76" s="8"/>
      <c r="C76" s="9"/>
      <c r="D76" s="9"/>
      <c r="E76" s="10"/>
      <c r="F76" s="9"/>
      <c r="G76" s="9"/>
      <c r="H76" s="9"/>
      <c r="I76" s="14"/>
      <c r="K76" s="5"/>
      <c r="L76" s="5"/>
      <c r="M76" s="5"/>
      <c r="N76" s="5"/>
      <c r="O76" s="5"/>
    </row>
    <row r="77" spans="1:15" ht="15">
      <c r="A77" s="15" t="s">
        <v>65</v>
      </c>
      <c r="B77" s="8"/>
      <c r="C77" s="9"/>
      <c r="D77" s="9"/>
      <c r="E77" s="10"/>
      <c r="F77" s="9"/>
      <c r="G77" s="9"/>
      <c r="H77" s="9"/>
      <c r="I77" s="14"/>
      <c r="K77" s="5"/>
      <c r="L77" s="5"/>
      <c r="M77" s="5"/>
      <c r="N77" s="5"/>
      <c r="O77" s="5"/>
    </row>
    <row r="78" spans="1:15" ht="15">
      <c r="A78" s="15" t="s">
        <v>1036</v>
      </c>
      <c r="B78" s="8"/>
      <c r="C78" s="9"/>
      <c r="D78" s="9"/>
      <c r="E78" s="10"/>
      <c r="F78" s="9"/>
      <c r="G78" s="9"/>
      <c r="H78" s="9"/>
      <c r="I78" s="14"/>
      <c r="K78" s="5"/>
      <c r="L78" s="5"/>
      <c r="M78" s="5"/>
      <c r="N78" s="5"/>
      <c r="O78" s="5"/>
    </row>
    <row r="79" spans="1:15" ht="15">
      <c r="A79" s="5" t="s">
        <v>66</v>
      </c>
      <c r="B79" s="27" t="s">
        <v>127</v>
      </c>
      <c r="C79" s="5">
        <v>80</v>
      </c>
      <c r="D79" s="5">
        <v>2015</v>
      </c>
      <c r="E79" s="10">
        <f aca="true" t="shared" si="9" ref="E79:E96">D79/C79</f>
        <v>25.1875</v>
      </c>
      <c r="F79" s="32">
        <f aca="true" t="shared" si="10" ref="F79:F96">C79</f>
        <v>80</v>
      </c>
      <c r="G79" s="9">
        <f aca="true" t="shared" si="11" ref="G79:G96">IF(D79&lt;750,D79*1.05,D79*1.1)</f>
        <v>2216.5</v>
      </c>
      <c r="H79" s="9"/>
      <c r="I79" s="12">
        <v>54</v>
      </c>
      <c r="J79" s="55" t="s">
        <v>948</v>
      </c>
      <c r="K79" s="37"/>
      <c r="L79" s="38"/>
      <c r="M79" s="5"/>
      <c r="N79" s="5"/>
      <c r="O79" s="5"/>
    </row>
    <row r="80" spans="1:12" ht="15">
      <c r="A80" s="2" t="s">
        <v>586</v>
      </c>
      <c r="B80" s="42" t="s">
        <v>15</v>
      </c>
      <c r="C80" s="2">
        <v>61</v>
      </c>
      <c r="D80" s="2">
        <v>495</v>
      </c>
      <c r="E80" s="10">
        <f t="shared" si="9"/>
        <v>8.114754098360656</v>
      </c>
      <c r="F80" s="32">
        <f t="shared" si="10"/>
        <v>61</v>
      </c>
      <c r="G80" s="44">
        <f t="shared" si="11"/>
        <v>519.75</v>
      </c>
      <c r="H80"/>
      <c r="I80" s="45">
        <v>23</v>
      </c>
      <c r="J80" s="55" t="s">
        <v>949</v>
      </c>
      <c r="K80" s="47"/>
      <c r="L80" s="48"/>
    </row>
    <row r="81" spans="1:10" ht="15">
      <c r="A81" s="2" t="s">
        <v>435</v>
      </c>
      <c r="B81" s="42" t="s">
        <v>546</v>
      </c>
      <c r="C81" s="2">
        <v>28</v>
      </c>
      <c r="D81" s="2">
        <v>248</v>
      </c>
      <c r="E81" s="10">
        <f t="shared" si="9"/>
        <v>8.857142857142858</v>
      </c>
      <c r="F81" s="32">
        <f t="shared" si="10"/>
        <v>28</v>
      </c>
      <c r="G81" s="44">
        <f t="shared" si="11"/>
        <v>260.40000000000003</v>
      </c>
      <c r="H81"/>
      <c r="I81" s="45">
        <v>54</v>
      </c>
      <c r="J81" s="55" t="s">
        <v>950</v>
      </c>
    </row>
    <row r="82" spans="1:15" ht="15">
      <c r="A82" s="5" t="s">
        <v>115</v>
      </c>
      <c r="B82" s="27" t="s">
        <v>75</v>
      </c>
      <c r="C82" s="5">
        <v>66</v>
      </c>
      <c r="D82" s="5">
        <v>1575</v>
      </c>
      <c r="E82" s="10">
        <f t="shared" si="9"/>
        <v>23.863636363636363</v>
      </c>
      <c r="F82" s="32">
        <f t="shared" si="10"/>
        <v>66</v>
      </c>
      <c r="G82" s="9">
        <f t="shared" si="11"/>
        <v>1732.5000000000002</v>
      </c>
      <c r="H82" s="9"/>
      <c r="I82" s="16">
        <v>45</v>
      </c>
      <c r="J82" s="55" t="s">
        <v>951</v>
      </c>
      <c r="K82" s="37"/>
      <c r="L82" s="38"/>
      <c r="M82" s="5"/>
      <c r="N82" s="5"/>
      <c r="O82" s="5"/>
    </row>
    <row r="83" spans="1:15" ht="15">
      <c r="A83" s="5" t="s">
        <v>273</v>
      </c>
      <c r="B83" s="27" t="s">
        <v>557</v>
      </c>
      <c r="C83" s="5">
        <v>73</v>
      </c>
      <c r="D83" s="5">
        <v>2268</v>
      </c>
      <c r="E83" s="10">
        <f>D83/C83</f>
        <v>31.068493150684933</v>
      </c>
      <c r="F83" s="32">
        <f>C83</f>
        <v>73</v>
      </c>
      <c r="G83" s="9">
        <f>IF(D83&lt;750,D83*1.05,D83*1.1)</f>
        <v>2494.8</v>
      </c>
      <c r="H83" s="9"/>
      <c r="I83" s="16">
        <v>3514</v>
      </c>
      <c r="J83" s="55" t="s">
        <v>1038</v>
      </c>
      <c r="K83" s="37"/>
      <c r="L83" s="38"/>
      <c r="M83" s="5"/>
      <c r="N83" s="5"/>
      <c r="O83" s="5"/>
    </row>
    <row r="84" spans="1:13" ht="15">
      <c r="A84" s="2" t="s">
        <v>499</v>
      </c>
      <c r="B84" s="42" t="s">
        <v>12</v>
      </c>
      <c r="C84" s="2">
        <v>81</v>
      </c>
      <c r="D84" s="2">
        <v>1780</v>
      </c>
      <c r="E84" s="10">
        <f t="shared" si="9"/>
        <v>21.97530864197531</v>
      </c>
      <c r="F84" s="32">
        <f t="shared" si="10"/>
        <v>81</v>
      </c>
      <c r="G84" s="44">
        <f t="shared" si="11"/>
        <v>1958.0000000000002</v>
      </c>
      <c r="H84"/>
      <c r="I84" s="45">
        <v>234</v>
      </c>
      <c r="J84" s="55" t="s">
        <v>952</v>
      </c>
      <c r="K84" s="2"/>
      <c r="L84" s="2"/>
      <c r="M84" s="2"/>
    </row>
    <row r="85" spans="1:12" ht="15">
      <c r="A85" s="5" t="s">
        <v>68</v>
      </c>
      <c r="B85" s="27" t="s">
        <v>546</v>
      </c>
      <c r="C85" s="5">
        <v>77</v>
      </c>
      <c r="D85" s="5">
        <v>1965</v>
      </c>
      <c r="E85" s="10">
        <f t="shared" si="9"/>
        <v>25.51948051948052</v>
      </c>
      <c r="F85" s="32">
        <f t="shared" si="10"/>
        <v>77</v>
      </c>
      <c r="G85" s="9">
        <f t="shared" si="11"/>
        <v>2161.5</v>
      </c>
      <c r="H85" s="9"/>
      <c r="I85" s="12">
        <v>324</v>
      </c>
      <c r="J85" s="55" t="s">
        <v>762</v>
      </c>
      <c r="K85" s="37"/>
      <c r="L85" s="38"/>
    </row>
    <row r="86" spans="1:10" ht="15">
      <c r="A86" s="2" t="s">
        <v>620</v>
      </c>
      <c r="B86" s="42" t="s">
        <v>26</v>
      </c>
      <c r="C86" s="2">
        <v>29</v>
      </c>
      <c r="D86" s="2">
        <v>543</v>
      </c>
      <c r="E86" s="10">
        <f t="shared" si="9"/>
        <v>18.724137931034484</v>
      </c>
      <c r="F86" s="32">
        <f t="shared" si="10"/>
        <v>29</v>
      </c>
      <c r="G86" s="44">
        <f t="shared" si="11"/>
        <v>570.15</v>
      </c>
      <c r="H86" s="44"/>
      <c r="I86" s="45">
        <v>12</v>
      </c>
      <c r="J86" s="55" t="s">
        <v>953</v>
      </c>
    </row>
    <row r="87" spans="1:12" ht="15">
      <c r="A87" s="5" t="s">
        <v>120</v>
      </c>
      <c r="B87" s="27" t="s">
        <v>24</v>
      </c>
      <c r="C87" s="5">
        <v>70</v>
      </c>
      <c r="D87" s="5">
        <v>2596</v>
      </c>
      <c r="E87" s="10">
        <f t="shared" si="9"/>
        <v>37.08571428571429</v>
      </c>
      <c r="F87" s="32">
        <f t="shared" si="10"/>
        <v>70</v>
      </c>
      <c r="G87" s="9">
        <f t="shared" si="11"/>
        <v>2855.6000000000004</v>
      </c>
      <c r="I87" s="12">
        <v>123</v>
      </c>
      <c r="J87" s="55" t="s">
        <v>753</v>
      </c>
      <c r="K87" s="37"/>
      <c r="L87" s="38"/>
    </row>
    <row r="88" spans="1:12" ht="15">
      <c r="A88" s="2" t="s">
        <v>553</v>
      </c>
      <c r="B88" s="42" t="s">
        <v>17</v>
      </c>
      <c r="C88" s="2">
        <v>10</v>
      </c>
      <c r="D88" s="2">
        <v>41</v>
      </c>
      <c r="E88" s="10">
        <f t="shared" si="9"/>
        <v>4.1</v>
      </c>
      <c r="F88" s="32">
        <f t="shared" si="10"/>
        <v>10</v>
      </c>
      <c r="G88" s="44">
        <f t="shared" si="11"/>
        <v>43.050000000000004</v>
      </c>
      <c r="H88"/>
      <c r="I88" s="45">
        <v>34</v>
      </c>
      <c r="J88" s="55" t="s">
        <v>922</v>
      </c>
      <c r="K88" s="47"/>
      <c r="L88" s="48"/>
    </row>
    <row r="89" spans="1:10" ht="15">
      <c r="A89" s="2" t="s">
        <v>688</v>
      </c>
      <c r="B89" s="42" t="s">
        <v>60</v>
      </c>
      <c r="C89" s="2">
        <v>30</v>
      </c>
      <c r="D89" s="2">
        <v>170</v>
      </c>
      <c r="E89" s="10">
        <f t="shared" si="9"/>
        <v>5.666666666666667</v>
      </c>
      <c r="F89" s="32">
        <f t="shared" si="10"/>
        <v>30</v>
      </c>
      <c r="G89" s="44">
        <f t="shared" si="11"/>
        <v>178.5</v>
      </c>
      <c r="H89" s="44"/>
      <c r="I89" s="45">
        <v>435</v>
      </c>
      <c r="J89" s="55" t="s">
        <v>954</v>
      </c>
    </row>
    <row r="90" spans="1:10" ht="15">
      <c r="A90" s="2" t="s">
        <v>244</v>
      </c>
      <c r="B90" s="42" t="s">
        <v>42</v>
      </c>
      <c r="C90" s="2">
        <v>75</v>
      </c>
      <c r="D90" s="2">
        <v>1289</v>
      </c>
      <c r="E90" s="10">
        <f t="shared" si="9"/>
        <v>17.186666666666667</v>
      </c>
      <c r="F90" s="32">
        <f t="shared" si="10"/>
        <v>75</v>
      </c>
      <c r="G90" s="44">
        <f t="shared" si="11"/>
        <v>1417.9</v>
      </c>
      <c r="H90"/>
      <c r="I90" s="45">
        <v>54</v>
      </c>
      <c r="J90" s="55" t="s">
        <v>955</v>
      </c>
    </row>
    <row r="91" spans="1:15" ht="15">
      <c r="A91" s="5" t="s">
        <v>71</v>
      </c>
      <c r="B91" s="27" t="s">
        <v>557</v>
      </c>
      <c r="C91" s="5">
        <v>76</v>
      </c>
      <c r="D91" s="5">
        <v>2682</v>
      </c>
      <c r="E91" s="10">
        <f t="shared" si="9"/>
        <v>35.28947368421053</v>
      </c>
      <c r="F91" s="32">
        <f t="shared" si="10"/>
        <v>76</v>
      </c>
      <c r="G91" s="9">
        <f t="shared" si="11"/>
        <v>2950.2000000000003</v>
      </c>
      <c r="I91" s="12">
        <v>1</v>
      </c>
      <c r="J91" s="55" t="s">
        <v>956</v>
      </c>
      <c r="K91" s="2"/>
      <c r="L91" s="2"/>
      <c r="M91" s="2"/>
      <c r="N91" s="2"/>
      <c r="O91" s="2"/>
    </row>
    <row r="92" spans="1:10" ht="15">
      <c r="A92" s="2" t="s">
        <v>639</v>
      </c>
      <c r="B92" s="42" t="s">
        <v>12</v>
      </c>
      <c r="C92" s="2">
        <v>63</v>
      </c>
      <c r="D92" s="2">
        <v>720</v>
      </c>
      <c r="E92" s="10">
        <f t="shared" si="9"/>
        <v>11.428571428571429</v>
      </c>
      <c r="F92" s="32">
        <f t="shared" si="10"/>
        <v>63</v>
      </c>
      <c r="G92" s="44">
        <f t="shared" si="11"/>
        <v>756</v>
      </c>
      <c r="H92" s="44"/>
      <c r="I92" s="45">
        <v>45</v>
      </c>
      <c r="J92" s="55" t="s">
        <v>957</v>
      </c>
    </row>
    <row r="93" spans="1:10" ht="15">
      <c r="A93" s="2" t="s">
        <v>552</v>
      </c>
      <c r="B93" s="42" t="s">
        <v>17</v>
      </c>
      <c r="C93" s="2">
        <v>53</v>
      </c>
      <c r="D93" s="2">
        <v>376</v>
      </c>
      <c r="E93" s="10">
        <f t="shared" si="9"/>
        <v>7.09433962264151</v>
      </c>
      <c r="F93" s="32">
        <f t="shared" si="10"/>
        <v>53</v>
      </c>
      <c r="G93" s="44">
        <f t="shared" si="11"/>
        <v>394.8</v>
      </c>
      <c r="H93"/>
      <c r="I93" s="45">
        <v>43</v>
      </c>
      <c r="J93" s="55" t="s">
        <v>958</v>
      </c>
    </row>
    <row r="94" spans="1:10" ht="15">
      <c r="A94" s="2" t="s">
        <v>556</v>
      </c>
      <c r="B94" s="42" t="s">
        <v>94</v>
      </c>
      <c r="C94" s="2">
        <v>1</v>
      </c>
      <c r="D94" s="2">
        <v>1</v>
      </c>
      <c r="E94" s="10">
        <f t="shared" si="9"/>
        <v>1</v>
      </c>
      <c r="F94" s="32">
        <f t="shared" si="10"/>
        <v>1</v>
      </c>
      <c r="G94" s="44">
        <f t="shared" si="11"/>
        <v>1.05</v>
      </c>
      <c r="H94"/>
      <c r="I94" s="45">
        <v>2</v>
      </c>
      <c r="J94" s="55" t="s">
        <v>959</v>
      </c>
    </row>
    <row r="95" spans="1:10" ht="15">
      <c r="A95" s="5" t="s">
        <v>76</v>
      </c>
      <c r="B95" s="27" t="s">
        <v>32</v>
      </c>
      <c r="C95" s="5">
        <v>77</v>
      </c>
      <c r="D95" s="5">
        <v>2697</v>
      </c>
      <c r="E95" s="10">
        <f t="shared" si="9"/>
        <v>35.02597402597402</v>
      </c>
      <c r="F95" s="32">
        <f t="shared" si="10"/>
        <v>77</v>
      </c>
      <c r="G95" s="9">
        <f t="shared" si="11"/>
        <v>2966.7000000000003</v>
      </c>
      <c r="H95" s="9"/>
      <c r="I95" s="12">
        <v>54</v>
      </c>
      <c r="J95" s="55" t="s">
        <v>960</v>
      </c>
    </row>
    <row r="96" spans="1:13" ht="15">
      <c r="A96" s="5" t="s">
        <v>77</v>
      </c>
      <c r="B96" s="27" t="s">
        <v>55</v>
      </c>
      <c r="C96" s="5">
        <v>61</v>
      </c>
      <c r="D96" s="5">
        <v>1865</v>
      </c>
      <c r="E96" s="10">
        <f t="shared" si="9"/>
        <v>30.57377049180328</v>
      </c>
      <c r="F96" s="32">
        <f t="shared" si="10"/>
        <v>61</v>
      </c>
      <c r="G96" s="9">
        <f t="shared" si="11"/>
        <v>2051.5</v>
      </c>
      <c r="H96" s="9"/>
      <c r="I96" s="12">
        <v>12</v>
      </c>
      <c r="J96" s="55" t="s">
        <v>961</v>
      </c>
      <c r="K96" s="2"/>
      <c r="L96" s="2"/>
      <c r="M96" s="2"/>
    </row>
    <row r="97" spans="1:15" ht="15">
      <c r="A97" s="17" t="s">
        <v>78</v>
      </c>
      <c r="B97" s="8"/>
      <c r="C97" s="9"/>
      <c r="D97" s="18">
        <f>SUM(D79:D96)</f>
        <v>23326</v>
      </c>
      <c r="E97" s="21"/>
      <c r="F97" s="9"/>
      <c r="G97" s="18">
        <f>SUM(G79:G96)</f>
        <v>25528.9</v>
      </c>
      <c r="H97" s="18"/>
      <c r="I97" s="14"/>
      <c r="K97" s="5"/>
      <c r="L97" s="5"/>
      <c r="M97" s="5"/>
      <c r="N97" s="5"/>
      <c r="O97" s="5"/>
    </row>
    <row r="98" spans="1:15" ht="15">
      <c r="A98" s="5"/>
      <c r="B98" s="8"/>
      <c r="C98" s="9"/>
      <c r="D98" s="18"/>
      <c r="E98" s="10"/>
      <c r="F98" s="9"/>
      <c r="G98" s="18"/>
      <c r="H98" s="18"/>
      <c r="I98" s="14"/>
      <c r="K98" s="5"/>
      <c r="L98" s="5"/>
      <c r="M98" s="5"/>
      <c r="N98" s="5"/>
      <c r="O98" s="5"/>
    </row>
    <row r="99" spans="1:15" ht="15">
      <c r="A99" s="5"/>
      <c r="B99" s="8"/>
      <c r="C99" s="9"/>
      <c r="D99" s="9"/>
      <c r="E99" s="10"/>
      <c r="F99" s="9"/>
      <c r="G99" s="9"/>
      <c r="H99" s="9"/>
      <c r="I99" s="14"/>
      <c r="K99" s="5"/>
      <c r="L99" s="5"/>
      <c r="M99" s="5"/>
      <c r="N99" s="5"/>
      <c r="O99" s="5"/>
    </row>
    <row r="100" spans="1:15" ht="15.75">
      <c r="A100" s="13" t="s">
        <v>446</v>
      </c>
      <c r="B100" s="8"/>
      <c r="C100" s="9"/>
      <c r="D100" s="9"/>
      <c r="E100" s="10"/>
      <c r="F100" s="9"/>
      <c r="G100" s="9"/>
      <c r="H100" s="9"/>
      <c r="I100" s="14"/>
      <c r="K100" s="5"/>
      <c r="L100" s="5"/>
      <c r="M100" s="5"/>
      <c r="N100" s="5"/>
      <c r="O100" s="5"/>
    </row>
    <row r="101" spans="1:15" ht="15">
      <c r="A101" s="31" t="s">
        <v>445</v>
      </c>
      <c r="B101" s="8"/>
      <c r="C101" s="9"/>
      <c r="D101" s="9"/>
      <c r="E101" s="10"/>
      <c r="F101" s="9"/>
      <c r="G101" s="9"/>
      <c r="H101" s="9"/>
      <c r="I101" s="14"/>
      <c r="K101" s="5"/>
      <c r="L101" s="5"/>
      <c r="M101" s="5"/>
      <c r="N101" s="5"/>
      <c r="O101" s="5"/>
    </row>
    <row r="102" spans="1:13" ht="15">
      <c r="A102" s="2" t="s">
        <v>420</v>
      </c>
      <c r="B102" s="42" t="s">
        <v>75</v>
      </c>
      <c r="C102" s="2">
        <v>57</v>
      </c>
      <c r="D102" s="2">
        <v>1278</v>
      </c>
      <c r="E102" s="10">
        <f aca="true" t="shared" si="12" ref="E102:E119">D102/C102</f>
        <v>22.42105263157895</v>
      </c>
      <c r="F102" s="32">
        <f aca="true" t="shared" si="13" ref="F102:F119">C102</f>
        <v>57</v>
      </c>
      <c r="G102" s="9">
        <f aca="true" t="shared" si="14" ref="G102:G119">IF(D102&lt;750,D102*1.05,D102*1.1)</f>
        <v>1405.8000000000002</v>
      </c>
      <c r="H102"/>
      <c r="I102" s="45">
        <v>34</v>
      </c>
      <c r="J102" s="55" t="s">
        <v>963</v>
      </c>
      <c r="K102" s="37"/>
      <c r="L102" s="38"/>
      <c r="M102" s="5"/>
    </row>
    <row r="103" spans="1:12" ht="15">
      <c r="A103" s="2" t="s">
        <v>434</v>
      </c>
      <c r="B103" s="42" t="s">
        <v>40</v>
      </c>
      <c r="C103" s="2">
        <v>56</v>
      </c>
      <c r="D103" s="2">
        <v>653</v>
      </c>
      <c r="E103" s="10">
        <f t="shared" si="12"/>
        <v>11.660714285714286</v>
      </c>
      <c r="F103" s="32">
        <f t="shared" si="13"/>
        <v>56</v>
      </c>
      <c r="G103" s="9">
        <f t="shared" si="14"/>
        <v>685.65</v>
      </c>
      <c r="H103"/>
      <c r="I103" s="45">
        <v>435</v>
      </c>
      <c r="J103" s="55" t="s">
        <v>964</v>
      </c>
      <c r="K103" s="37"/>
      <c r="L103" s="38"/>
    </row>
    <row r="104" spans="1:15" ht="15">
      <c r="A104" s="2" t="s">
        <v>692</v>
      </c>
      <c r="B104" s="42" t="s">
        <v>439</v>
      </c>
      <c r="C104" s="2">
        <v>43</v>
      </c>
      <c r="D104" s="2">
        <v>380</v>
      </c>
      <c r="E104" s="10">
        <f t="shared" si="12"/>
        <v>8.837209302325581</v>
      </c>
      <c r="F104" s="32">
        <f t="shared" si="13"/>
        <v>43</v>
      </c>
      <c r="G104" s="44">
        <f>IF(D104&lt;750,D104*1.05,D104*1.1-162)</f>
        <v>399</v>
      </c>
      <c r="H104" s="44"/>
      <c r="I104" s="46">
        <v>54</v>
      </c>
      <c r="J104" s="55" t="s">
        <v>787</v>
      </c>
      <c r="K104" s="37"/>
      <c r="L104" s="38"/>
      <c r="M104" s="2"/>
      <c r="N104" s="2"/>
      <c r="O104" s="2"/>
    </row>
    <row r="105" spans="1:10" ht="15">
      <c r="A105" s="2" t="s">
        <v>603</v>
      </c>
      <c r="B105" s="42" t="s">
        <v>24</v>
      </c>
      <c r="C105" s="2">
        <v>23</v>
      </c>
      <c r="D105" s="2">
        <v>202</v>
      </c>
      <c r="E105" s="10">
        <f t="shared" si="12"/>
        <v>8.782608695652174</v>
      </c>
      <c r="F105" s="32">
        <f t="shared" si="13"/>
        <v>23</v>
      </c>
      <c r="G105" s="44">
        <f t="shared" si="14"/>
        <v>212.10000000000002</v>
      </c>
      <c r="H105" s="44"/>
      <c r="I105" s="45">
        <v>2</v>
      </c>
      <c r="J105" s="62" t="s">
        <v>965</v>
      </c>
    </row>
    <row r="106" spans="1:15" ht="15">
      <c r="A106" s="5" t="s">
        <v>387</v>
      </c>
      <c r="B106" s="27" t="s">
        <v>15</v>
      </c>
      <c r="C106" s="5">
        <v>80</v>
      </c>
      <c r="D106" s="5">
        <v>1844</v>
      </c>
      <c r="E106" s="10">
        <f t="shared" si="12"/>
        <v>23.05</v>
      </c>
      <c r="F106" s="32">
        <f t="shared" si="13"/>
        <v>80</v>
      </c>
      <c r="G106" s="9">
        <f t="shared" si="14"/>
        <v>2028.4</v>
      </c>
      <c r="H106" s="5"/>
      <c r="I106" s="16">
        <v>54</v>
      </c>
      <c r="J106" s="55" t="s">
        <v>822</v>
      </c>
      <c r="K106" s="37"/>
      <c r="L106" s="38"/>
      <c r="M106" s="5"/>
      <c r="N106" s="5"/>
      <c r="O106" s="5"/>
    </row>
    <row r="107" spans="1:12" ht="15">
      <c r="A107" s="5" t="s">
        <v>388</v>
      </c>
      <c r="B107" s="27" t="s">
        <v>37</v>
      </c>
      <c r="C107" s="5">
        <v>82</v>
      </c>
      <c r="D107" s="5">
        <v>2581</v>
      </c>
      <c r="E107" s="10">
        <f t="shared" si="12"/>
        <v>31.475609756097562</v>
      </c>
      <c r="F107" s="32">
        <f t="shared" si="13"/>
        <v>82</v>
      </c>
      <c r="G107" s="9">
        <f t="shared" si="14"/>
        <v>2839.1000000000004</v>
      </c>
      <c r="I107" s="16">
        <v>213</v>
      </c>
      <c r="J107" s="55" t="s">
        <v>746</v>
      </c>
      <c r="K107" s="37"/>
      <c r="L107" s="38"/>
    </row>
    <row r="108" spans="1:10" ht="15">
      <c r="A108" s="2" t="s">
        <v>613</v>
      </c>
      <c r="B108" s="42" t="s">
        <v>506</v>
      </c>
      <c r="C108" s="2">
        <v>67</v>
      </c>
      <c r="D108" s="2">
        <v>1909</v>
      </c>
      <c r="E108" s="10">
        <f t="shared" si="12"/>
        <v>28.492537313432837</v>
      </c>
      <c r="F108" s="32">
        <f t="shared" si="13"/>
        <v>67</v>
      </c>
      <c r="G108" s="44">
        <f t="shared" si="14"/>
        <v>2099.9</v>
      </c>
      <c r="H108" s="44"/>
      <c r="I108" s="45">
        <v>543</v>
      </c>
      <c r="J108" s="62" t="s">
        <v>966</v>
      </c>
    </row>
    <row r="109" spans="1:10" ht="15">
      <c r="A109" s="2" t="s">
        <v>497</v>
      </c>
      <c r="B109" s="42" t="s">
        <v>12</v>
      </c>
      <c r="C109" s="2">
        <v>73</v>
      </c>
      <c r="D109" s="2">
        <v>2275</v>
      </c>
      <c r="E109" s="10">
        <f t="shared" si="12"/>
        <v>31.164383561643834</v>
      </c>
      <c r="F109" s="32">
        <f t="shared" si="13"/>
        <v>73</v>
      </c>
      <c r="G109" s="44">
        <f t="shared" si="14"/>
        <v>2502.5</v>
      </c>
      <c r="H109"/>
      <c r="I109" s="45">
        <v>435</v>
      </c>
      <c r="J109" s="55" t="s">
        <v>754</v>
      </c>
    </row>
    <row r="110" spans="1:12" ht="15">
      <c r="A110" s="2" t="s">
        <v>285</v>
      </c>
      <c r="B110" s="42" t="s">
        <v>55</v>
      </c>
      <c r="C110" s="2">
        <v>67</v>
      </c>
      <c r="D110" s="2">
        <v>1767</v>
      </c>
      <c r="E110" s="10">
        <f t="shared" si="12"/>
        <v>26.37313432835821</v>
      </c>
      <c r="F110" s="32">
        <f t="shared" si="13"/>
        <v>67</v>
      </c>
      <c r="G110" s="44">
        <f t="shared" si="14"/>
        <v>1943.7</v>
      </c>
      <c r="H110" s="44"/>
      <c r="I110" s="46">
        <v>32</v>
      </c>
      <c r="J110" s="55" t="s">
        <v>967</v>
      </c>
      <c r="K110" s="47"/>
      <c r="L110" s="48"/>
    </row>
    <row r="111" spans="1:10" ht="15">
      <c r="A111" s="2" t="s">
        <v>693</v>
      </c>
      <c r="B111" s="42" t="s">
        <v>439</v>
      </c>
      <c r="C111" s="2">
        <v>62</v>
      </c>
      <c r="D111" s="2">
        <v>492</v>
      </c>
      <c r="E111" s="10">
        <f t="shared" si="12"/>
        <v>7.935483870967742</v>
      </c>
      <c r="F111" s="32">
        <f t="shared" si="13"/>
        <v>62</v>
      </c>
      <c r="G111" s="44">
        <f>IF(D111&lt;750,D111*1.05,D111*1.1-42)</f>
        <v>516.6</v>
      </c>
      <c r="H111" s="44"/>
      <c r="I111" s="45">
        <v>2</v>
      </c>
      <c r="J111" s="62" t="s">
        <v>864</v>
      </c>
    </row>
    <row r="112" spans="1:15" ht="15">
      <c r="A112" s="5" t="s">
        <v>241</v>
      </c>
      <c r="B112" s="34" t="s">
        <v>42</v>
      </c>
      <c r="C112" s="5">
        <v>71</v>
      </c>
      <c r="D112" s="5">
        <v>2539</v>
      </c>
      <c r="E112" s="10">
        <f t="shared" si="12"/>
        <v>35.76056338028169</v>
      </c>
      <c r="F112" s="32">
        <f t="shared" si="13"/>
        <v>71</v>
      </c>
      <c r="G112" s="9">
        <f t="shared" si="14"/>
        <v>2792.9</v>
      </c>
      <c r="H112"/>
      <c r="I112" s="12">
        <v>231</v>
      </c>
      <c r="J112" s="55" t="s">
        <v>968</v>
      </c>
      <c r="K112" s="2"/>
      <c r="L112" s="2"/>
      <c r="M112" s="2"/>
      <c r="N112" s="2"/>
      <c r="O112" s="2"/>
    </row>
    <row r="113" spans="1:15" ht="15">
      <c r="A113" s="2" t="s">
        <v>573</v>
      </c>
      <c r="B113" s="42" t="s">
        <v>57</v>
      </c>
      <c r="C113" s="2">
        <v>69</v>
      </c>
      <c r="D113" s="2">
        <v>1477</v>
      </c>
      <c r="E113" s="10">
        <f t="shared" si="12"/>
        <v>21.405797101449274</v>
      </c>
      <c r="F113" s="32">
        <f t="shared" si="13"/>
        <v>69</v>
      </c>
      <c r="G113" s="44">
        <f t="shared" si="14"/>
        <v>1624.7</v>
      </c>
      <c r="H113"/>
      <c r="I113" s="46">
        <v>12</v>
      </c>
      <c r="J113" s="55" t="s">
        <v>969</v>
      </c>
      <c r="K113" s="2"/>
      <c r="L113" s="2"/>
      <c r="M113" s="2"/>
      <c r="N113" s="2"/>
      <c r="O113" s="2"/>
    </row>
    <row r="114" spans="1:10" ht="15">
      <c r="A114" s="2" t="s">
        <v>99</v>
      </c>
      <c r="B114" s="42" t="s">
        <v>15</v>
      </c>
      <c r="C114" s="2">
        <v>76</v>
      </c>
      <c r="D114" s="2">
        <v>1532</v>
      </c>
      <c r="E114" s="10">
        <f t="shared" si="12"/>
        <v>20.157894736842106</v>
      </c>
      <c r="F114" s="32">
        <f t="shared" si="13"/>
        <v>76</v>
      </c>
      <c r="G114" s="44">
        <f t="shared" si="14"/>
        <v>1685.2</v>
      </c>
      <c r="H114"/>
      <c r="I114" s="46">
        <v>43</v>
      </c>
      <c r="J114" s="55" t="s">
        <v>970</v>
      </c>
    </row>
    <row r="115" spans="1:10" ht="15">
      <c r="A115" s="2" t="s">
        <v>637</v>
      </c>
      <c r="B115" s="42" t="s">
        <v>48</v>
      </c>
      <c r="C115" s="2">
        <v>16</v>
      </c>
      <c r="D115" s="2">
        <v>119</v>
      </c>
      <c r="E115" s="10">
        <f t="shared" si="12"/>
        <v>7.4375</v>
      </c>
      <c r="F115" s="32">
        <f t="shared" si="13"/>
        <v>16</v>
      </c>
      <c r="G115" s="44">
        <f t="shared" si="14"/>
        <v>124.95</v>
      </c>
      <c r="H115" s="44"/>
      <c r="I115" s="45">
        <v>5</v>
      </c>
      <c r="J115" s="62" t="s">
        <v>971</v>
      </c>
    </row>
    <row r="116" spans="1:10" ht="15">
      <c r="A116" s="2" t="s">
        <v>642</v>
      </c>
      <c r="B116" s="42" t="s">
        <v>12</v>
      </c>
      <c r="C116" s="2">
        <v>47</v>
      </c>
      <c r="D116" s="2">
        <v>710</v>
      </c>
      <c r="E116" s="10">
        <f t="shared" si="12"/>
        <v>15.106382978723405</v>
      </c>
      <c r="F116" s="32">
        <f t="shared" si="13"/>
        <v>47</v>
      </c>
      <c r="G116" s="44">
        <f t="shared" si="14"/>
        <v>745.5</v>
      </c>
      <c r="H116" s="44"/>
      <c r="I116" s="45">
        <v>21</v>
      </c>
      <c r="J116" s="62" t="s">
        <v>911</v>
      </c>
    </row>
    <row r="117" spans="1:10" ht="15">
      <c r="A117" s="5" t="s">
        <v>296</v>
      </c>
      <c r="B117" s="27" t="s">
        <v>22</v>
      </c>
      <c r="C117" s="5">
        <v>71</v>
      </c>
      <c r="D117" s="5">
        <v>2091</v>
      </c>
      <c r="E117" s="10">
        <f t="shared" si="12"/>
        <v>29.450704225352112</v>
      </c>
      <c r="F117" s="32">
        <f t="shared" si="13"/>
        <v>71</v>
      </c>
      <c r="G117" s="9">
        <f t="shared" si="14"/>
        <v>2300.1000000000004</v>
      </c>
      <c r="H117" s="9"/>
      <c r="I117" s="16">
        <v>12</v>
      </c>
      <c r="J117" s="55" t="s">
        <v>972</v>
      </c>
    </row>
    <row r="118" spans="1:10" ht="15">
      <c r="A118" s="2" t="s">
        <v>648</v>
      </c>
      <c r="B118" s="42" t="s">
        <v>19</v>
      </c>
      <c r="C118" s="2">
        <v>57</v>
      </c>
      <c r="D118" s="2">
        <v>2015</v>
      </c>
      <c r="E118" s="10">
        <f t="shared" si="12"/>
        <v>35.35087719298246</v>
      </c>
      <c r="F118" s="32">
        <f t="shared" si="13"/>
        <v>57</v>
      </c>
      <c r="G118" s="44">
        <f t="shared" si="14"/>
        <v>2216.5</v>
      </c>
      <c r="H118" s="44"/>
      <c r="I118" s="45">
        <v>213</v>
      </c>
      <c r="J118" s="62" t="s">
        <v>852</v>
      </c>
    </row>
    <row r="119" spans="1:10" ht="15">
      <c r="A119" s="5" t="s">
        <v>263</v>
      </c>
      <c r="B119" s="34" t="s">
        <v>13</v>
      </c>
      <c r="C119" s="5">
        <v>67</v>
      </c>
      <c r="D119" s="5">
        <v>1035</v>
      </c>
      <c r="E119" s="10">
        <f t="shared" si="12"/>
        <v>15.447761194029852</v>
      </c>
      <c r="F119" s="32">
        <f t="shared" si="13"/>
        <v>67</v>
      </c>
      <c r="G119" s="9">
        <f t="shared" si="14"/>
        <v>1138.5</v>
      </c>
      <c r="H119"/>
      <c r="I119" s="12">
        <v>54</v>
      </c>
      <c r="J119" s="55" t="s">
        <v>800</v>
      </c>
    </row>
    <row r="120" spans="1:15" ht="15">
      <c r="A120" s="17" t="s">
        <v>28</v>
      </c>
      <c r="B120" s="8"/>
      <c r="C120" s="9"/>
      <c r="D120" s="18">
        <f>SUM(D102:D119)</f>
        <v>24899</v>
      </c>
      <c r="E120" s="21"/>
      <c r="F120" s="9"/>
      <c r="G120" s="18">
        <f>SUM(G102:G119)</f>
        <v>27261.100000000006</v>
      </c>
      <c r="H120" s="9"/>
      <c r="I120" s="14"/>
      <c r="K120" s="5"/>
      <c r="L120" s="5"/>
      <c r="M120" s="5"/>
      <c r="N120" s="5"/>
      <c r="O120" s="5"/>
    </row>
    <row r="121" spans="1:15" ht="15">
      <c r="A121" s="5"/>
      <c r="B121" s="8"/>
      <c r="C121" s="9"/>
      <c r="D121" s="9"/>
      <c r="E121" s="10"/>
      <c r="F121" s="9"/>
      <c r="G121" s="9"/>
      <c r="H121" s="9"/>
      <c r="I121" s="14"/>
      <c r="K121" s="5"/>
      <c r="L121" s="5"/>
      <c r="M121" s="5"/>
      <c r="N121" s="5"/>
      <c r="O121" s="5"/>
    </row>
    <row r="122" spans="1:15" ht="15">
      <c r="A122" s="5"/>
      <c r="B122" s="8"/>
      <c r="C122" s="9"/>
      <c r="D122" s="9"/>
      <c r="E122" s="10"/>
      <c r="F122" s="9"/>
      <c r="G122" s="9"/>
      <c r="H122" s="9"/>
      <c r="I122" s="14"/>
      <c r="K122" s="5"/>
      <c r="L122" s="5"/>
      <c r="M122" s="5"/>
      <c r="N122" s="5"/>
      <c r="O122" s="5"/>
    </row>
    <row r="123" spans="1:15" ht="15.75">
      <c r="A123" s="13" t="s">
        <v>440</v>
      </c>
      <c r="B123" s="8"/>
      <c r="C123" s="9"/>
      <c r="D123" s="9"/>
      <c r="E123" s="10"/>
      <c r="F123" s="9"/>
      <c r="G123" s="9"/>
      <c r="H123" s="9"/>
      <c r="I123" s="14"/>
      <c r="K123" s="5"/>
      <c r="L123" s="5"/>
      <c r="M123" s="5"/>
      <c r="N123" s="5"/>
      <c r="O123" s="5"/>
    </row>
    <row r="124" spans="1:15" ht="15">
      <c r="A124" s="15" t="s">
        <v>79</v>
      </c>
      <c r="B124" s="8"/>
      <c r="C124" s="9"/>
      <c r="D124" s="9"/>
      <c r="E124" s="10"/>
      <c r="F124" s="9"/>
      <c r="G124" s="9"/>
      <c r="H124" s="9"/>
      <c r="I124" s="14"/>
      <c r="K124" s="5"/>
      <c r="L124" s="5"/>
      <c r="M124" s="5"/>
      <c r="N124" s="5"/>
      <c r="O124" s="5"/>
    </row>
    <row r="125" spans="1:15" ht="15">
      <c r="A125" s="15" t="s">
        <v>700</v>
      </c>
      <c r="B125" s="8"/>
      <c r="C125" s="9"/>
      <c r="D125" s="9"/>
      <c r="E125" s="10"/>
      <c r="F125" s="9"/>
      <c r="G125" s="9"/>
      <c r="H125" s="9"/>
      <c r="I125" s="14"/>
      <c r="K125" s="5"/>
      <c r="L125" s="5"/>
      <c r="M125" s="5"/>
      <c r="N125" s="5"/>
      <c r="O125" s="5"/>
    </row>
    <row r="126" spans="1:15" ht="15">
      <c r="A126" s="2" t="s">
        <v>405</v>
      </c>
      <c r="B126" s="42" t="s">
        <v>32</v>
      </c>
      <c r="C126" s="2">
        <v>78</v>
      </c>
      <c r="D126" s="2">
        <v>1906</v>
      </c>
      <c r="E126" s="10">
        <f aca="true" t="shared" si="15" ref="E126:E142">D126/C126</f>
        <v>24.435897435897434</v>
      </c>
      <c r="F126" s="32">
        <f aca="true" t="shared" si="16" ref="F126:F142">C126</f>
        <v>78</v>
      </c>
      <c r="G126" s="9">
        <f aca="true" t="shared" si="17" ref="G126:G142">IF(D126&lt;750,D126*1.05,D126*1.1)</f>
        <v>2096.6000000000004</v>
      </c>
      <c r="H126"/>
      <c r="I126" s="45">
        <v>12</v>
      </c>
      <c r="J126" s="55" t="s">
        <v>762</v>
      </c>
      <c r="K126" s="37"/>
      <c r="L126" s="38"/>
      <c r="M126" s="5"/>
      <c r="N126" s="5"/>
      <c r="O126" s="5"/>
    </row>
    <row r="127" spans="1:15" ht="15">
      <c r="A127" s="2" t="s">
        <v>579</v>
      </c>
      <c r="B127" s="42" t="s">
        <v>40</v>
      </c>
      <c r="C127" s="2">
        <v>70</v>
      </c>
      <c r="D127" s="2">
        <v>1332</v>
      </c>
      <c r="E127" s="10">
        <f t="shared" si="15"/>
        <v>19.02857142857143</v>
      </c>
      <c r="F127" s="32">
        <f t="shared" si="16"/>
        <v>70</v>
      </c>
      <c r="G127" s="9">
        <f t="shared" si="17"/>
        <v>1465.2</v>
      </c>
      <c r="H127" s="44"/>
      <c r="I127" s="46">
        <v>54</v>
      </c>
      <c r="J127" s="55" t="s">
        <v>763</v>
      </c>
      <c r="K127" s="37"/>
      <c r="L127" s="38"/>
      <c r="M127" s="2"/>
      <c r="N127" s="2"/>
      <c r="O127" s="2"/>
    </row>
    <row r="128" spans="1:10" ht="15">
      <c r="A128" s="2" t="s">
        <v>551</v>
      </c>
      <c r="B128" s="42" t="s">
        <v>17</v>
      </c>
      <c r="C128" s="2">
        <v>61</v>
      </c>
      <c r="D128" s="2">
        <v>712</v>
      </c>
      <c r="E128" s="10">
        <f t="shared" si="15"/>
        <v>11.672131147540984</v>
      </c>
      <c r="F128" s="32">
        <f t="shared" si="16"/>
        <v>61</v>
      </c>
      <c r="G128" s="44">
        <f t="shared" si="17"/>
        <v>747.6</v>
      </c>
      <c r="H128"/>
      <c r="I128" s="45">
        <v>12</v>
      </c>
      <c r="J128" s="62" t="s">
        <v>764</v>
      </c>
    </row>
    <row r="129" spans="1:10" ht="15">
      <c r="A129" s="2" t="s">
        <v>615</v>
      </c>
      <c r="B129" s="42" t="s">
        <v>22</v>
      </c>
      <c r="C129" s="2">
        <v>70</v>
      </c>
      <c r="D129" s="2">
        <v>1239</v>
      </c>
      <c r="E129" s="10">
        <f t="shared" si="15"/>
        <v>17.7</v>
      </c>
      <c r="F129" s="32">
        <f t="shared" si="16"/>
        <v>70</v>
      </c>
      <c r="G129" s="44">
        <f t="shared" si="17"/>
        <v>1362.9</v>
      </c>
      <c r="H129" s="44"/>
      <c r="I129" s="45">
        <v>23</v>
      </c>
      <c r="J129" s="62" t="s">
        <v>763</v>
      </c>
    </row>
    <row r="130" spans="1:15" ht="15">
      <c r="A130" s="2" t="s">
        <v>92</v>
      </c>
      <c r="B130" s="42" t="s">
        <v>72</v>
      </c>
      <c r="C130" s="2">
        <v>60</v>
      </c>
      <c r="D130" s="2">
        <v>1283</v>
      </c>
      <c r="E130" s="10">
        <f t="shared" si="15"/>
        <v>21.383333333333333</v>
      </c>
      <c r="F130" s="32">
        <f t="shared" si="16"/>
        <v>60</v>
      </c>
      <c r="G130" s="44">
        <f t="shared" si="17"/>
        <v>1411.3000000000002</v>
      </c>
      <c r="H130" s="44"/>
      <c r="I130" s="45">
        <v>34</v>
      </c>
      <c r="J130" s="55" t="s">
        <v>765</v>
      </c>
      <c r="K130" s="37"/>
      <c r="L130" s="38"/>
      <c r="M130" s="2"/>
      <c r="N130" s="2"/>
      <c r="O130" s="2"/>
    </row>
    <row r="131" spans="1:15" ht="15">
      <c r="A131" s="5" t="s">
        <v>538</v>
      </c>
      <c r="B131" s="27" t="s">
        <v>40</v>
      </c>
      <c r="C131" s="5">
        <v>75</v>
      </c>
      <c r="D131" s="5">
        <v>2060</v>
      </c>
      <c r="E131" s="10">
        <f t="shared" si="15"/>
        <v>27.466666666666665</v>
      </c>
      <c r="F131" s="32">
        <f t="shared" si="16"/>
        <v>75</v>
      </c>
      <c r="G131" s="9">
        <f t="shared" si="17"/>
        <v>2266</v>
      </c>
      <c r="I131" s="16">
        <v>21</v>
      </c>
      <c r="J131" s="55" t="s">
        <v>766</v>
      </c>
      <c r="K131" s="37"/>
      <c r="L131" s="38"/>
      <c r="M131" s="5"/>
      <c r="N131" s="5"/>
      <c r="O131" s="5"/>
    </row>
    <row r="132" spans="1:14" ht="15">
      <c r="A132" s="2" t="s">
        <v>394</v>
      </c>
      <c r="B132" s="42" t="s">
        <v>13</v>
      </c>
      <c r="C132" s="2">
        <v>53</v>
      </c>
      <c r="D132" s="2">
        <v>539</v>
      </c>
      <c r="E132" s="10">
        <f t="shared" si="15"/>
        <v>10.169811320754716</v>
      </c>
      <c r="F132" s="32">
        <f t="shared" si="16"/>
        <v>53</v>
      </c>
      <c r="G132" s="44">
        <f t="shared" si="17"/>
        <v>565.95</v>
      </c>
      <c r="H132"/>
      <c r="I132" s="45">
        <v>12</v>
      </c>
      <c r="J132" s="55" t="s">
        <v>767</v>
      </c>
      <c r="K132" s="37"/>
      <c r="L132" s="38"/>
      <c r="M132" s="2"/>
      <c r="N132" s="2"/>
    </row>
    <row r="133" spans="1:10" ht="15">
      <c r="A133" s="2" t="s">
        <v>156</v>
      </c>
      <c r="B133" s="42" t="s">
        <v>27</v>
      </c>
      <c r="C133" s="2">
        <v>56</v>
      </c>
      <c r="D133" s="2">
        <v>1025</v>
      </c>
      <c r="E133" s="10">
        <f t="shared" si="15"/>
        <v>18.303571428571427</v>
      </c>
      <c r="F133" s="32">
        <f t="shared" si="16"/>
        <v>56</v>
      </c>
      <c r="G133" s="44">
        <f t="shared" si="17"/>
        <v>1127.5</v>
      </c>
      <c r="H133" s="2"/>
      <c r="I133" s="46">
        <v>54</v>
      </c>
      <c r="J133" s="55" t="s">
        <v>768</v>
      </c>
    </row>
    <row r="134" spans="1:12" ht="15">
      <c r="A134" s="5" t="s">
        <v>580</v>
      </c>
      <c r="B134" s="27" t="s">
        <v>546</v>
      </c>
      <c r="C134" s="5">
        <v>70</v>
      </c>
      <c r="D134" s="5">
        <v>2049</v>
      </c>
      <c r="E134" s="10">
        <f t="shared" si="15"/>
        <v>29.271428571428572</v>
      </c>
      <c r="F134" s="32">
        <f t="shared" si="16"/>
        <v>70</v>
      </c>
      <c r="G134" s="9">
        <f t="shared" si="17"/>
        <v>2253.9</v>
      </c>
      <c r="I134" s="16">
        <v>341</v>
      </c>
      <c r="J134" s="55" t="s">
        <v>769</v>
      </c>
      <c r="K134" s="37"/>
      <c r="L134" s="38"/>
    </row>
    <row r="135" spans="1:15" ht="15">
      <c r="A135" s="5" t="s">
        <v>83</v>
      </c>
      <c r="B135" s="27" t="s">
        <v>19</v>
      </c>
      <c r="C135" s="5">
        <v>81</v>
      </c>
      <c r="D135" s="5">
        <v>1703</v>
      </c>
      <c r="E135" s="10">
        <f t="shared" si="15"/>
        <v>21.02469135802469</v>
      </c>
      <c r="F135" s="32">
        <f t="shared" si="16"/>
        <v>81</v>
      </c>
      <c r="G135" s="9">
        <f t="shared" si="17"/>
        <v>1873.3000000000002</v>
      </c>
      <c r="H135" s="9"/>
      <c r="I135" s="16">
        <v>54</v>
      </c>
      <c r="J135" s="55" t="s">
        <v>770</v>
      </c>
      <c r="K135" s="5"/>
      <c r="L135" s="5"/>
      <c r="M135" s="5"/>
      <c r="N135" s="5"/>
      <c r="O135" s="5"/>
    </row>
    <row r="136" spans="1:10" ht="15">
      <c r="A136" s="50" t="s">
        <v>70</v>
      </c>
      <c r="B136" s="42" t="s">
        <v>15</v>
      </c>
      <c r="C136" s="2">
        <v>79</v>
      </c>
      <c r="D136" s="2">
        <v>2082</v>
      </c>
      <c r="E136" s="10">
        <f t="shared" si="15"/>
        <v>26.354430379746834</v>
      </c>
      <c r="F136" s="32">
        <f t="shared" si="16"/>
        <v>79</v>
      </c>
      <c r="G136" s="9">
        <f t="shared" si="17"/>
        <v>2290.2000000000003</v>
      </c>
      <c r="H136"/>
      <c r="I136" s="46">
        <v>54</v>
      </c>
      <c r="J136" s="55" t="s">
        <v>771</v>
      </c>
    </row>
    <row r="137" spans="1:15" ht="15">
      <c r="A137" s="5" t="s">
        <v>100</v>
      </c>
      <c r="B137" s="27" t="s">
        <v>506</v>
      </c>
      <c r="C137" s="5">
        <v>71</v>
      </c>
      <c r="D137" s="5">
        <v>1515</v>
      </c>
      <c r="E137" s="10">
        <f t="shared" si="15"/>
        <v>21.338028169014084</v>
      </c>
      <c r="F137" s="32">
        <f t="shared" si="16"/>
        <v>71</v>
      </c>
      <c r="G137" s="9">
        <f t="shared" si="17"/>
        <v>1666.5000000000002</v>
      </c>
      <c r="H137" s="9"/>
      <c r="I137" s="16">
        <v>32</v>
      </c>
      <c r="J137" s="55" t="s">
        <v>772</v>
      </c>
      <c r="K137" s="2"/>
      <c r="L137" s="2"/>
      <c r="M137" s="2"/>
      <c r="N137" s="2"/>
      <c r="O137" s="2"/>
    </row>
    <row r="138" spans="1:10" ht="15">
      <c r="A138" s="50" t="s">
        <v>252</v>
      </c>
      <c r="B138" s="42" t="s">
        <v>60</v>
      </c>
      <c r="C138" s="2">
        <v>67</v>
      </c>
      <c r="D138" s="2">
        <v>1523</v>
      </c>
      <c r="E138" s="10">
        <f t="shared" si="15"/>
        <v>22.73134328358209</v>
      </c>
      <c r="F138" s="32">
        <f t="shared" si="16"/>
        <v>67</v>
      </c>
      <c r="G138" s="44">
        <f t="shared" si="17"/>
        <v>1675.3000000000002</v>
      </c>
      <c r="H138"/>
      <c r="I138" s="45">
        <v>54</v>
      </c>
      <c r="J138" s="62" t="s">
        <v>307</v>
      </c>
    </row>
    <row r="139" spans="1:10" ht="15">
      <c r="A139" s="2" t="s">
        <v>652</v>
      </c>
      <c r="B139" s="42" t="s">
        <v>541</v>
      </c>
      <c r="C139" s="2">
        <v>82</v>
      </c>
      <c r="D139" s="2">
        <v>1537</v>
      </c>
      <c r="E139" s="10">
        <f t="shared" si="15"/>
        <v>18.74390243902439</v>
      </c>
      <c r="F139" s="32">
        <f t="shared" si="16"/>
        <v>82</v>
      </c>
      <c r="G139" s="44">
        <f t="shared" si="17"/>
        <v>1690.7</v>
      </c>
      <c r="H139" s="44"/>
      <c r="I139" s="45">
        <v>43</v>
      </c>
      <c r="J139" s="62" t="s">
        <v>746</v>
      </c>
    </row>
    <row r="140" spans="1:15" ht="15">
      <c r="A140" s="5" t="s">
        <v>150</v>
      </c>
      <c r="B140" s="27" t="s">
        <v>26</v>
      </c>
      <c r="C140" s="5">
        <v>62</v>
      </c>
      <c r="D140" s="5">
        <v>1501</v>
      </c>
      <c r="E140" s="10">
        <f>D140/C140</f>
        <v>24.20967741935484</v>
      </c>
      <c r="F140" s="32">
        <f>C140</f>
        <v>62</v>
      </c>
      <c r="G140" s="9">
        <f>IF(D140&lt;750,D140*1.05,D140*1.1)</f>
        <v>1651.1000000000001</v>
      </c>
      <c r="H140" s="9"/>
      <c r="I140" s="12">
        <v>12</v>
      </c>
      <c r="J140" s="55" t="s">
        <v>773</v>
      </c>
      <c r="K140" s="2"/>
      <c r="L140" s="2"/>
      <c r="M140" s="2"/>
      <c r="N140" s="2"/>
      <c r="O140" s="2"/>
    </row>
    <row r="141" spans="1:10" ht="15">
      <c r="A141" s="5" t="s">
        <v>581</v>
      </c>
      <c r="B141" s="27" t="s">
        <v>12</v>
      </c>
      <c r="C141" s="5">
        <v>32</v>
      </c>
      <c r="D141" s="5">
        <v>900</v>
      </c>
      <c r="E141" s="10">
        <f t="shared" si="15"/>
        <v>28.125</v>
      </c>
      <c r="F141" s="32">
        <f t="shared" si="16"/>
        <v>32</v>
      </c>
      <c r="G141" s="9">
        <f t="shared" si="17"/>
        <v>990.0000000000001</v>
      </c>
      <c r="H141" s="9"/>
      <c r="I141" s="16">
        <v>324</v>
      </c>
      <c r="J141" s="55" t="s">
        <v>774</v>
      </c>
    </row>
    <row r="142" spans="1:10" ht="15">
      <c r="A142" s="2" t="s">
        <v>519</v>
      </c>
      <c r="B142" s="42" t="s">
        <v>13</v>
      </c>
      <c r="C142" s="2">
        <v>64</v>
      </c>
      <c r="D142" s="2">
        <v>2179</v>
      </c>
      <c r="E142" s="10">
        <f t="shared" si="15"/>
        <v>34.046875</v>
      </c>
      <c r="F142" s="32">
        <f t="shared" si="16"/>
        <v>64</v>
      </c>
      <c r="G142" s="44">
        <f t="shared" si="17"/>
        <v>2396.9</v>
      </c>
      <c r="H142"/>
      <c r="I142" s="45">
        <v>435</v>
      </c>
      <c r="J142" s="55" t="s">
        <v>775</v>
      </c>
    </row>
    <row r="143" spans="1:15" ht="15">
      <c r="A143" s="17" t="s">
        <v>86</v>
      </c>
      <c r="B143" s="8"/>
      <c r="C143" s="9"/>
      <c r="D143" s="18">
        <f>SUM(D126:D142)</f>
        <v>25085</v>
      </c>
      <c r="E143" s="21"/>
      <c r="F143" s="9"/>
      <c r="G143" s="18">
        <f>SUM(G126:G142)</f>
        <v>27530.950000000004</v>
      </c>
      <c r="H143" s="18"/>
      <c r="I143" s="14"/>
      <c r="K143" s="5"/>
      <c r="L143" s="5"/>
      <c r="M143" s="5"/>
      <c r="N143" s="5"/>
      <c r="O143" s="5"/>
    </row>
    <row r="144" spans="1:15" ht="15">
      <c r="A144" s="17"/>
      <c r="B144" s="8"/>
      <c r="C144" s="9"/>
      <c r="D144" s="18"/>
      <c r="E144" s="10"/>
      <c r="F144" s="9"/>
      <c r="G144" s="18"/>
      <c r="H144" s="18"/>
      <c r="I144" s="14"/>
      <c r="K144" s="5"/>
      <c r="L144" s="5"/>
      <c r="M144" s="5"/>
      <c r="N144" s="5"/>
      <c r="O144" s="5"/>
    </row>
    <row r="145" spans="1:15" ht="15">
      <c r="A145" s="17"/>
      <c r="B145" s="8"/>
      <c r="C145" s="9"/>
      <c r="D145" s="18"/>
      <c r="E145" s="10"/>
      <c r="F145" s="9"/>
      <c r="G145" s="18"/>
      <c r="H145" s="18"/>
      <c r="I145" s="14"/>
      <c r="K145" s="5"/>
      <c r="L145" s="5"/>
      <c r="M145" s="5"/>
      <c r="N145" s="5"/>
      <c r="O145" s="5"/>
    </row>
    <row r="146" spans="1:15" ht="15.75">
      <c r="A146" s="13" t="s">
        <v>87</v>
      </c>
      <c r="B146" s="8"/>
      <c r="C146" s="9"/>
      <c r="D146" s="9"/>
      <c r="E146" s="10"/>
      <c r="F146" s="9"/>
      <c r="G146" s="11"/>
      <c r="H146" s="11"/>
      <c r="I146" s="12"/>
      <c r="K146" s="5"/>
      <c r="L146" s="5"/>
      <c r="M146" s="5"/>
      <c r="N146" s="5"/>
      <c r="O146" s="5"/>
    </row>
    <row r="147" spans="1:15" ht="15">
      <c r="A147" s="15" t="s">
        <v>88</v>
      </c>
      <c r="B147" s="8"/>
      <c r="C147" s="9"/>
      <c r="D147" s="9"/>
      <c r="E147" s="10"/>
      <c r="F147" s="9"/>
      <c r="G147" s="11"/>
      <c r="H147" s="11"/>
      <c r="I147" s="12"/>
      <c r="K147" s="5"/>
      <c r="L147" s="5"/>
      <c r="M147" s="5"/>
      <c r="N147" s="5"/>
      <c r="O147" s="5"/>
    </row>
    <row r="148" spans="1:15" ht="15">
      <c r="A148" s="2" t="s">
        <v>217</v>
      </c>
      <c r="B148" s="42" t="s">
        <v>27</v>
      </c>
      <c r="C148" s="2">
        <v>81</v>
      </c>
      <c r="D148" s="2">
        <v>2223</v>
      </c>
      <c r="E148" s="10">
        <f aca="true" t="shared" si="18" ref="E148:E164">D148/C148</f>
        <v>27.444444444444443</v>
      </c>
      <c r="F148" s="32">
        <f aca="true" t="shared" si="19" ref="F148:F164">C148</f>
        <v>81</v>
      </c>
      <c r="G148" s="44">
        <f aca="true" t="shared" si="20" ref="G148:G164">IF(D148&lt;750,D148*1.05,D148*1.1)</f>
        <v>2445.3</v>
      </c>
      <c r="H148"/>
      <c r="I148" s="46">
        <v>32</v>
      </c>
      <c r="J148" s="55" t="s">
        <v>747</v>
      </c>
      <c r="K148" s="37"/>
      <c r="L148" s="38"/>
      <c r="M148" s="2"/>
      <c r="N148" s="2"/>
      <c r="O148" s="2"/>
    </row>
    <row r="149" spans="1:10" ht="15">
      <c r="A149" s="2" t="s">
        <v>143</v>
      </c>
      <c r="B149" s="42" t="s">
        <v>72</v>
      </c>
      <c r="C149" s="2">
        <v>61</v>
      </c>
      <c r="D149" s="2">
        <v>727</v>
      </c>
      <c r="E149" s="10">
        <f t="shared" si="18"/>
        <v>11.918032786885245</v>
      </c>
      <c r="F149" s="32">
        <f t="shared" si="19"/>
        <v>61</v>
      </c>
      <c r="G149" s="44">
        <f t="shared" si="20"/>
        <v>763.35</v>
      </c>
      <c r="H149"/>
      <c r="I149" s="45">
        <v>45</v>
      </c>
      <c r="J149" s="62" t="s">
        <v>776</v>
      </c>
    </row>
    <row r="150" spans="1:15" ht="15">
      <c r="A150" s="5" t="s">
        <v>90</v>
      </c>
      <c r="B150" s="27" t="s">
        <v>72</v>
      </c>
      <c r="C150" s="5">
        <v>76</v>
      </c>
      <c r="D150" s="5">
        <v>1915</v>
      </c>
      <c r="E150" s="10">
        <f t="shared" si="18"/>
        <v>25.19736842105263</v>
      </c>
      <c r="F150" s="32">
        <f t="shared" si="19"/>
        <v>76</v>
      </c>
      <c r="G150" s="9">
        <f t="shared" si="20"/>
        <v>2106.5</v>
      </c>
      <c r="H150" s="9"/>
      <c r="I150" s="12">
        <v>54</v>
      </c>
      <c r="J150" s="55" t="s">
        <v>777</v>
      </c>
      <c r="K150" s="37"/>
      <c r="L150" s="38"/>
      <c r="M150" s="5"/>
      <c r="N150" s="5"/>
      <c r="O150" s="5"/>
    </row>
    <row r="151" spans="1:13" ht="15">
      <c r="A151" s="2" t="s">
        <v>222</v>
      </c>
      <c r="B151" s="42" t="s">
        <v>55</v>
      </c>
      <c r="C151" s="2">
        <v>56</v>
      </c>
      <c r="D151" s="2">
        <v>698</v>
      </c>
      <c r="E151" s="10">
        <f t="shared" si="18"/>
        <v>12.464285714285714</v>
      </c>
      <c r="F151" s="32">
        <f t="shared" si="19"/>
        <v>56</v>
      </c>
      <c r="G151" s="44">
        <f t="shared" si="20"/>
        <v>732.9</v>
      </c>
      <c r="H151"/>
      <c r="I151" s="46">
        <v>54</v>
      </c>
      <c r="J151" s="55" t="s">
        <v>778</v>
      </c>
      <c r="K151" s="37"/>
      <c r="L151" s="38"/>
      <c r="M151" s="2"/>
    </row>
    <row r="152" spans="1:15" ht="15">
      <c r="A152" s="5" t="s">
        <v>91</v>
      </c>
      <c r="B152" s="27" t="s">
        <v>21</v>
      </c>
      <c r="C152" s="5">
        <v>44</v>
      </c>
      <c r="D152" s="5">
        <v>1237</v>
      </c>
      <c r="E152" s="10">
        <f t="shared" si="18"/>
        <v>28.113636363636363</v>
      </c>
      <c r="F152" s="32">
        <f t="shared" si="19"/>
        <v>44</v>
      </c>
      <c r="G152" s="9">
        <f t="shared" si="20"/>
        <v>1360.7</v>
      </c>
      <c r="H152" s="9"/>
      <c r="I152" s="12">
        <v>21</v>
      </c>
      <c r="J152" s="55" t="s">
        <v>779</v>
      </c>
      <c r="K152" s="37"/>
      <c r="L152" s="38"/>
      <c r="M152" s="5"/>
      <c r="N152" s="5"/>
      <c r="O152" s="5"/>
    </row>
    <row r="153" spans="1:10" ht="15">
      <c r="A153" s="2" t="s">
        <v>616</v>
      </c>
      <c r="B153" s="42" t="s">
        <v>24</v>
      </c>
      <c r="C153" s="2">
        <v>60</v>
      </c>
      <c r="D153" s="2">
        <v>988</v>
      </c>
      <c r="E153" s="10">
        <f t="shared" si="18"/>
        <v>16.466666666666665</v>
      </c>
      <c r="F153" s="32">
        <f t="shared" si="19"/>
        <v>60</v>
      </c>
      <c r="G153" s="44">
        <f t="shared" si="20"/>
        <v>1086.8000000000002</v>
      </c>
      <c r="H153" s="44"/>
      <c r="I153" s="45">
        <v>21</v>
      </c>
      <c r="J153" s="62" t="s">
        <v>732</v>
      </c>
    </row>
    <row r="154" spans="1:15" ht="15">
      <c r="A154" s="5" t="s">
        <v>93</v>
      </c>
      <c r="B154" s="27" t="s">
        <v>94</v>
      </c>
      <c r="C154" s="5">
        <v>64</v>
      </c>
      <c r="D154" s="5">
        <v>1715</v>
      </c>
      <c r="E154" s="10">
        <f t="shared" si="18"/>
        <v>26.796875</v>
      </c>
      <c r="F154" s="32">
        <f t="shared" si="19"/>
        <v>64</v>
      </c>
      <c r="G154" s="9">
        <f t="shared" si="20"/>
        <v>1886.5000000000002</v>
      </c>
      <c r="I154" s="16">
        <v>45</v>
      </c>
      <c r="J154" s="55" t="s">
        <v>780</v>
      </c>
      <c r="K154" s="5"/>
      <c r="L154" s="5"/>
      <c r="M154" s="5"/>
      <c r="N154" s="5"/>
      <c r="O154" s="5"/>
    </row>
    <row r="155" spans="1:15" ht="15">
      <c r="A155" s="2" t="s">
        <v>543</v>
      </c>
      <c r="B155" s="42" t="s">
        <v>19</v>
      </c>
      <c r="C155" s="2">
        <v>79</v>
      </c>
      <c r="D155" s="2">
        <v>2651</v>
      </c>
      <c r="E155" s="10">
        <f t="shared" si="18"/>
        <v>33.55696202531646</v>
      </c>
      <c r="F155" s="32">
        <f t="shared" si="19"/>
        <v>79</v>
      </c>
      <c r="G155" s="44">
        <f t="shared" si="20"/>
        <v>2916.1000000000004</v>
      </c>
      <c r="H155"/>
      <c r="I155" s="45">
        <v>1</v>
      </c>
      <c r="J155" s="55" t="s">
        <v>781</v>
      </c>
      <c r="K155" s="2"/>
      <c r="L155" s="2"/>
      <c r="M155" s="2"/>
      <c r="N155" s="2"/>
      <c r="O155" s="2"/>
    </row>
    <row r="156" spans="1:12" ht="15">
      <c r="A156" s="5" t="s">
        <v>95</v>
      </c>
      <c r="B156" s="27" t="s">
        <v>541</v>
      </c>
      <c r="C156" s="5">
        <v>82</v>
      </c>
      <c r="D156" s="5">
        <v>2069</v>
      </c>
      <c r="E156" s="10">
        <f t="shared" si="18"/>
        <v>25.23170731707317</v>
      </c>
      <c r="F156" s="32">
        <f t="shared" si="19"/>
        <v>82</v>
      </c>
      <c r="G156" s="9">
        <f t="shared" si="20"/>
        <v>2275.9</v>
      </c>
      <c r="I156" s="16">
        <v>12</v>
      </c>
      <c r="J156" s="55" t="s">
        <v>746</v>
      </c>
      <c r="K156" s="29"/>
      <c r="L156" s="30"/>
    </row>
    <row r="157" spans="1:10" ht="15">
      <c r="A157" s="2" t="s">
        <v>687</v>
      </c>
      <c r="B157" s="42" t="s">
        <v>42</v>
      </c>
      <c r="C157" s="2">
        <v>47</v>
      </c>
      <c r="D157" s="2">
        <v>383</v>
      </c>
      <c r="E157" s="10">
        <f t="shared" si="18"/>
        <v>8.148936170212766</v>
      </c>
      <c r="F157" s="32">
        <f t="shared" si="19"/>
        <v>47</v>
      </c>
      <c r="G157" s="44">
        <f t="shared" si="20"/>
        <v>402.15000000000003</v>
      </c>
      <c r="H157"/>
      <c r="I157" s="45">
        <v>1</v>
      </c>
      <c r="J157" s="55" t="s">
        <v>782</v>
      </c>
    </row>
    <row r="158" spans="1:13" ht="15">
      <c r="A158" s="2" t="s">
        <v>428</v>
      </c>
      <c r="B158" s="42" t="s">
        <v>127</v>
      </c>
      <c r="C158" s="2">
        <v>80</v>
      </c>
      <c r="D158" s="2">
        <v>2818</v>
      </c>
      <c r="E158" s="10">
        <f t="shared" si="18"/>
        <v>35.225</v>
      </c>
      <c r="F158" s="32">
        <f t="shared" si="19"/>
        <v>80</v>
      </c>
      <c r="G158" s="9">
        <f t="shared" si="20"/>
        <v>3099.8</v>
      </c>
      <c r="H158"/>
      <c r="I158" s="45">
        <v>23</v>
      </c>
      <c r="J158" s="55" t="s">
        <v>783</v>
      </c>
      <c r="K158" s="2"/>
      <c r="L158" s="2"/>
      <c r="M158" s="2"/>
    </row>
    <row r="159" spans="1:10" ht="15">
      <c r="A159" s="5" t="s">
        <v>98</v>
      </c>
      <c r="B159" s="27" t="s">
        <v>37</v>
      </c>
      <c r="C159" s="5">
        <v>68</v>
      </c>
      <c r="D159" s="5">
        <v>1852</v>
      </c>
      <c r="E159" s="10">
        <f t="shared" si="18"/>
        <v>27.235294117647058</v>
      </c>
      <c r="F159" s="32">
        <f t="shared" si="19"/>
        <v>68</v>
      </c>
      <c r="G159" s="9">
        <f t="shared" si="20"/>
        <v>2037.2000000000003</v>
      </c>
      <c r="I159" s="16">
        <v>54</v>
      </c>
      <c r="J159" s="55" t="s">
        <v>784</v>
      </c>
    </row>
    <row r="160" spans="1:10" ht="15">
      <c r="A160" s="5" t="s">
        <v>292</v>
      </c>
      <c r="B160" s="27" t="s">
        <v>19</v>
      </c>
      <c r="C160" s="5">
        <v>67</v>
      </c>
      <c r="D160" s="5">
        <v>1532</v>
      </c>
      <c r="E160" s="10">
        <f t="shared" si="18"/>
        <v>22.865671641791046</v>
      </c>
      <c r="F160" s="32">
        <f t="shared" si="19"/>
        <v>67</v>
      </c>
      <c r="G160" s="9">
        <f t="shared" si="20"/>
        <v>1685.2</v>
      </c>
      <c r="H160" s="9"/>
      <c r="I160" s="16">
        <v>34</v>
      </c>
      <c r="J160" s="55" t="s">
        <v>785</v>
      </c>
    </row>
    <row r="161" spans="1:10" ht="15">
      <c r="A161" s="2" t="s">
        <v>545</v>
      </c>
      <c r="B161" s="42" t="s">
        <v>22</v>
      </c>
      <c r="C161" s="2">
        <v>81</v>
      </c>
      <c r="D161" s="2">
        <v>1510</v>
      </c>
      <c r="E161" s="10">
        <f t="shared" si="18"/>
        <v>18.641975308641975</v>
      </c>
      <c r="F161" s="32">
        <f t="shared" si="19"/>
        <v>81</v>
      </c>
      <c r="G161" s="44">
        <f t="shared" si="20"/>
        <v>1661.0000000000002</v>
      </c>
      <c r="H161"/>
      <c r="I161" s="45">
        <v>54</v>
      </c>
      <c r="J161" s="55" t="s">
        <v>786</v>
      </c>
    </row>
    <row r="162" spans="1:12" ht="15">
      <c r="A162" s="5" t="s">
        <v>101</v>
      </c>
      <c r="B162" s="27" t="s">
        <v>48</v>
      </c>
      <c r="C162" s="5">
        <v>51</v>
      </c>
      <c r="D162" s="5">
        <v>1675</v>
      </c>
      <c r="E162" s="10">
        <f t="shared" si="18"/>
        <v>32.84313725490196</v>
      </c>
      <c r="F162" s="32">
        <f t="shared" si="19"/>
        <v>51</v>
      </c>
      <c r="G162" s="9">
        <f t="shared" si="20"/>
        <v>1842.5000000000002</v>
      </c>
      <c r="I162" s="16">
        <v>231</v>
      </c>
      <c r="J162" s="55" t="s">
        <v>787</v>
      </c>
      <c r="K162" s="47"/>
      <c r="L162" s="48"/>
    </row>
    <row r="163" spans="1:10" ht="15">
      <c r="A163" s="2" t="s">
        <v>535</v>
      </c>
      <c r="B163" s="42" t="s">
        <v>48</v>
      </c>
      <c r="C163" s="2">
        <v>20</v>
      </c>
      <c r="D163" s="2">
        <v>227</v>
      </c>
      <c r="E163" s="10">
        <f t="shared" si="18"/>
        <v>11.35</v>
      </c>
      <c r="F163" s="32">
        <f t="shared" si="19"/>
        <v>20</v>
      </c>
      <c r="G163" s="44">
        <f t="shared" si="20"/>
        <v>238.35000000000002</v>
      </c>
      <c r="H163"/>
      <c r="I163" s="45">
        <v>21</v>
      </c>
      <c r="J163" s="55" t="s">
        <v>737</v>
      </c>
    </row>
    <row r="164" spans="1:10" ht="15">
      <c r="A164" s="2" t="s">
        <v>393</v>
      </c>
      <c r="B164" s="42" t="s">
        <v>13</v>
      </c>
      <c r="C164" s="2">
        <v>72</v>
      </c>
      <c r="D164" s="2">
        <v>2647</v>
      </c>
      <c r="E164" s="10">
        <f t="shared" si="18"/>
        <v>36.763888888888886</v>
      </c>
      <c r="F164" s="32">
        <f t="shared" si="19"/>
        <v>72</v>
      </c>
      <c r="G164" s="9">
        <f t="shared" si="20"/>
        <v>2911.7000000000003</v>
      </c>
      <c r="H164"/>
      <c r="I164" s="45">
        <v>34</v>
      </c>
      <c r="J164" s="55" t="s">
        <v>788</v>
      </c>
    </row>
    <row r="165" spans="1:15" ht="15">
      <c r="A165" s="17" t="s">
        <v>102</v>
      </c>
      <c r="B165" s="20"/>
      <c r="C165" s="9"/>
      <c r="D165" s="18">
        <f>SUM(D148:D164)</f>
        <v>26867</v>
      </c>
      <c r="E165" s="21"/>
      <c r="F165" s="9"/>
      <c r="G165" s="18">
        <f>SUM(G148:G164)</f>
        <v>29451.95</v>
      </c>
      <c r="H165" s="18"/>
      <c r="I165" s="12"/>
      <c r="K165" s="5"/>
      <c r="L165" s="5"/>
      <c r="M165" s="5"/>
      <c r="N165" s="5"/>
      <c r="O165" s="5"/>
    </row>
    <row r="166" spans="1:15" ht="15">
      <c r="A166" s="5"/>
      <c r="B166" s="8"/>
      <c r="C166" s="9"/>
      <c r="D166" s="9"/>
      <c r="E166" s="10"/>
      <c r="F166" s="9"/>
      <c r="G166" s="9"/>
      <c r="H166" s="9"/>
      <c r="I166" s="14"/>
      <c r="K166" s="5"/>
      <c r="L166" s="5"/>
      <c r="M166" s="5"/>
      <c r="N166" s="5"/>
      <c r="O166" s="5"/>
    </row>
    <row r="167" spans="1:15" ht="15">
      <c r="A167" s="22"/>
      <c r="B167" s="20"/>
      <c r="C167" s="9"/>
      <c r="D167" s="23"/>
      <c r="E167" s="21"/>
      <c r="F167" s="9"/>
      <c r="G167" s="11"/>
      <c r="H167" s="11"/>
      <c r="I167" s="12"/>
      <c r="K167" s="5"/>
      <c r="L167" s="5"/>
      <c r="M167" s="5"/>
      <c r="N167" s="5"/>
      <c r="O167" s="5"/>
    </row>
    <row r="168" spans="1:15" ht="15.75">
      <c r="A168" s="13" t="s">
        <v>103</v>
      </c>
      <c r="B168" s="8"/>
      <c r="C168" s="9"/>
      <c r="D168" s="9"/>
      <c r="E168" s="10"/>
      <c r="F168" s="9"/>
      <c r="G168" s="11"/>
      <c r="H168" s="11"/>
      <c r="I168" s="12"/>
      <c r="K168" s="5"/>
      <c r="L168" s="5"/>
      <c r="M168" s="5"/>
      <c r="N168" s="5"/>
      <c r="O168" s="5"/>
    </row>
    <row r="169" spans="1:15" ht="15">
      <c r="A169" s="31" t="s">
        <v>566</v>
      </c>
      <c r="B169" s="8"/>
      <c r="C169" s="9"/>
      <c r="D169" s="9"/>
      <c r="E169" s="10"/>
      <c r="F169" s="9"/>
      <c r="G169" s="11"/>
      <c r="H169" s="11"/>
      <c r="I169" s="12"/>
      <c r="K169" s="5"/>
      <c r="L169" s="5"/>
      <c r="M169" s="5"/>
      <c r="N169" s="5"/>
      <c r="O169" s="5"/>
    </row>
    <row r="170" spans="1:15" ht="15">
      <c r="A170" s="31" t="s">
        <v>684</v>
      </c>
      <c r="B170" s="8"/>
      <c r="C170" s="9"/>
      <c r="D170" s="9"/>
      <c r="E170" s="10"/>
      <c r="F170" s="9"/>
      <c r="G170" s="11"/>
      <c r="H170" s="11"/>
      <c r="I170" s="12"/>
      <c r="K170" s="5"/>
      <c r="L170" s="5"/>
      <c r="M170" s="5"/>
      <c r="N170" s="5"/>
      <c r="O170" s="5"/>
    </row>
    <row r="171" spans="1:10" ht="15">
      <c r="A171" s="2" t="s">
        <v>596</v>
      </c>
      <c r="B171" s="42" t="s">
        <v>37</v>
      </c>
      <c r="C171" s="2">
        <v>47</v>
      </c>
      <c r="D171" s="2">
        <v>405</v>
      </c>
      <c r="E171" s="10">
        <f aca="true" t="shared" si="21" ref="E171:E188">D171/C171</f>
        <v>8.617021276595745</v>
      </c>
      <c r="F171" s="32">
        <f aca="true" t="shared" si="22" ref="F171:F182">C171</f>
        <v>47</v>
      </c>
      <c r="G171" s="44">
        <f aca="true" t="shared" si="23" ref="G171:G178">IF(D171&lt;750,D171*1.05,D171*1.1)</f>
        <v>425.25</v>
      </c>
      <c r="H171" s="44"/>
      <c r="I171" s="45">
        <v>43</v>
      </c>
      <c r="J171" s="62" t="s">
        <v>918</v>
      </c>
    </row>
    <row r="172" spans="1:10" ht="15">
      <c r="A172" s="2" t="s">
        <v>602</v>
      </c>
      <c r="B172" s="42" t="s">
        <v>546</v>
      </c>
      <c r="C172" s="2">
        <v>49</v>
      </c>
      <c r="D172" s="2">
        <v>450</v>
      </c>
      <c r="E172" s="10">
        <f t="shared" si="21"/>
        <v>9.183673469387756</v>
      </c>
      <c r="F172" s="32">
        <f t="shared" si="22"/>
        <v>49</v>
      </c>
      <c r="G172" s="44">
        <f t="shared" si="23"/>
        <v>472.5</v>
      </c>
      <c r="H172" s="44"/>
      <c r="I172" s="45">
        <v>1</v>
      </c>
      <c r="J172" s="62" t="s">
        <v>973</v>
      </c>
    </row>
    <row r="173" spans="1:10" ht="15">
      <c r="A173" s="2" t="s">
        <v>142</v>
      </c>
      <c r="B173" s="42" t="s">
        <v>38</v>
      </c>
      <c r="C173" s="2">
        <v>41</v>
      </c>
      <c r="D173" s="2">
        <v>1132</v>
      </c>
      <c r="E173" s="10">
        <f t="shared" si="21"/>
        <v>27.609756097560975</v>
      </c>
      <c r="F173" s="32">
        <f t="shared" si="22"/>
        <v>41</v>
      </c>
      <c r="G173" s="44">
        <f t="shared" si="23"/>
        <v>1245.2</v>
      </c>
      <c r="H173"/>
      <c r="I173" s="46">
        <v>45</v>
      </c>
      <c r="J173" s="62" t="s">
        <v>1041</v>
      </c>
    </row>
    <row r="174" spans="1:15" ht="15">
      <c r="A174" s="5" t="s">
        <v>104</v>
      </c>
      <c r="B174" s="27" t="s">
        <v>15</v>
      </c>
      <c r="C174" s="5">
        <v>82</v>
      </c>
      <c r="D174" s="5">
        <v>3126</v>
      </c>
      <c r="E174" s="10">
        <f t="shared" si="21"/>
        <v>38.1219512195122</v>
      </c>
      <c r="F174" s="32">
        <f t="shared" si="22"/>
        <v>82</v>
      </c>
      <c r="G174" s="9">
        <f t="shared" si="23"/>
        <v>3438.6000000000004</v>
      </c>
      <c r="H174" s="9"/>
      <c r="I174" s="16">
        <v>231</v>
      </c>
      <c r="J174" s="55" t="s">
        <v>746</v>
      </c>
      <c r="K174" s="37"/>
      <c r="L174" s="38"/>
      <c r="M174" s="5"/>
      <c r="N174" s="5"/>
      <c r="O174" s="5"/>
    </row>
    <row r="175" spans="1:15" ht="15">
      <c r="A175" s="5" t="s">
        <v>105</v>
      </c>
      <c r="B175" s="27" t="s">
        <v>75</v>
      </c>
      <c r="C175" s="5">
        <v>65</v>
      </c>
      <c r="D175" s="5">
        <v>2009</v>
      </c>
      <c r="E175" s="10">
        <f t="shared" si="21"/>
        <v>30.907692307692308</v>
      </c>
      <c r="F175" s="32">
        <f t="shared" si="22"/>
        <v>65</v>
      </c>
      <c r="G175" s="9">
        <f t="shared" si="23"/>
        <v>2209.9</v>
      </c>
      <c r="I175" s="12">
        <v>234</v>
      </c>
      <c r="J175" s="55" t="s">
        <v>974</v>
      </c>
      <c r="K175" s="37"/>
      <c r="L175" s="38"/>
      <c r="M175" s="5"/>
      <c r="N175" s="5"/>
      <c r="O175" s="5"/>
    </row>
    <row r="176" spans="1:15" ht="15">
      <c r="A176" s="2" t="s">
        <v>231</v>
      </c>
      <c r="B176" s="42" t="s">
        <v>42</v>
      </c>
      <c r="C176" s="2">
        <v>80</v>
      </c>
      <c r="D176" s="2">
        <v>2123</v>
      </c>
      <c r="E176" s="10">
        <f t="shared" si="21"/>
        <v>26.5375</v>
      </c>
      <c r="F176" s="32">
        <f t="shared" si="22"/>
        <v>80</v>
      </c>
      <c r="G176" s="44">
        <f t="shared" si="23"/>
        <v>2335.3</v>
      </c>
      <c r="H176"/>
      <c r="I176" s="45">
        <v>45</v>
      </c>
      <c r="J176" s="55" t="s">
        <v>822</v>
      </c>
      <c r="K176" s="5"/>
      <c r="L176" s="5"/>
      <c r="M176" s="5"/>
      <c r="N176" s="5"/>
      <c r="O176" s="5"/>
    </row>
    <row r="177" spans="1:15" ht="15">
      <c r="A177" s="2" t="s">
        <v>232</v>
      </c>
      <c r="B177" s="42" t="s">
        <v>541</v>
      </c>
      <c r="C177" s="2">
        <v>33</v>
      </c>
      <c r="D177" s="2">
        <v>554</v>
      </c>
      <c r="E177" s="10">
        <f t="shared" si="21"/>
        <v>16.78787878787879</v>
      </c>
      <c r="F177" s="32">
        <f t="shared" si="22"/>
        <v>33</v>
      </c>
      <c r="G177" s="44">
        <f t="shared" si="23"/>
        <v>581.7</v>
      </c>
      <c r="H177"/>
      <c r="I177" s="45">
        <v>12</v>
      </c>
      <c r="J177" s="55" t="s">
        <v>975</v>
      </c>
      <c r="K177" s="2"/>
      <c r="L177" s="2"/>
      <c r="M177" s="2"/>
      <c r="N177" s="2"/>
      <c r="O177" s="2"/>
    </row>
    <row r="178" spans="1:13" ht="15">
      <c r="A178" s="2" t="s">
        <v>233</v>
      </c>
      <c r="B178" s="42" t="s">
        <v>57</v>
      </c>
      <c r="C178" s="2">
        <v>52</v>
      </c>
      <c r="D178" s="2">
        <v>745</v>
      </c>
      <c r="E178" s="10">
        <f t="shared" si="21"/>
        <v>14.326923076923077</v>
      </c>
      <c r="F178" s="32">
        <f t="shared" si="22"/>
        <v>52</v>
      </c>
      <c r="G178" s="44">
        <f t="shared" si="23"/>
        <v>782.25</v>
      </c>
      <c r="H178"/>
      <c r="I178" s="45">
        <v>12</v>
      </c>
      <c r="J178" s="55" t="s">
        <v>738</v>
      </c>
      <c r="K178" s="37"/>
      <c r="L178" s="38"/>
      <c r="M178" s="2"/>
    </row>
    <row r="179" spans="1:15" ht="15">
      <c r="A179" s="5" t="s">
        <v>694</v>
      </c>
      <c r="B179" s="27" t="s">
        <v>14</v>
      </c>
      <c r="C179" s="5">
        <v>70</v>
      </c>
      <c r="D179" s="5">
        <v>1605</v>
      </c>
      <c r="E179" s="10">
        <f t="shared" si="21"/>
        <v>22.928571428571427</v>
      </c>
      <c r="F179" s="32">
        <f t="shared" si="22"/>
        <v>70</v>
      </c>
      <c r="G179" s="9">
        <f>IF(D179&lt;750,D179*1.05,D179*1.1-6)</f>
        <v>1759.5000000000002</v>
      </c>
      <c r="I179" s="16">
        <v>45</v>
      </c>
      <c r="J179" s="55" t="s">
        <v>976</v>
      </c>
      <c r="K179" s="37"/>
      <c r="L179" s="38"/>
      <c r="M179" s="5"/>
      <c r="N179" s="5"/>
      <c r="O179" s="5"/>
    </row>
    <row r="180" spans="1:10" ht="15">
      <c r="A180" s="2" t="s">
        <v>500</v>
      </c>
      <c r="B180" s="42" t="s">
        <v>24</v>
      </c>
      <c r="C180" s="2">
        <v>4</v>
      </c>
      <c r="D180" s="2">
        <v>18</v>
      </c>
      <c r="E180" s="10">
        <f t="shared" si="21"/>
        <v>4.5</v>
      </c>
      <c r="F180" s="32">
        <f t="shared" si="22"/>
        <v>4</v>
      </c>
      <c r="G180" s="44">
        <f aca="true" t="shared" si="24" ref="G180:G187">IF(D180&lt;750,D180*1.05,D180*1.1)</f>
        <v>18.900000000000002</v>
      </c>
      <c r="H180"/>
      <c r="I180" s="45">
        <v>45</v>
      </c>
      <c r="J180" s="55" t="s">
        <v>942</v>
      </c>
    </row>
    <row r="181" spans="1:12" ht="15">
      <c r="A181" s="5" t="s">
        <v>97</v>
      </c>
      <c r="B181" s="27" t="s">
        <v>19</v>
      </c>
      <c r="C181" s="5">
        <v>63</v>
      </c>
      <c r="D181" s="5">
        <v>1319</v>
      </c>
      <c r="E181" s="10">
        <f t="shared" si="21"/>
        <v>20.936507936507937</v>
      </c>
      <c r="F181" s="32">
        <f t="shared" si="22"/>
        <v>63</v>
      </c>
      <c r="G181" s="9">
        <f t="shared" si="24"/>
        <v>1450.9</v>
      </c>
      <c r="I181" s="16">
        <v>21</v>
      </c>
      <c r="J181" s="55" t="s">
        <v>957</v>
      </c>
      <c r="K181" s="37"/>
      <c r="L181" s="38"/>
    </row>
    <row r="182" spans="1:10" ht="15">
      <c r="A182" s="2" t="s">
        <v>418</v>
      </c>
      <c r="B182" s="42" t="s">
        <v>15</v>
      </c>
      <c r="C182" s="2">
        <v>26</v>
      </c>
      <c r="D182" s="2">
        <v>848</v>
      </c>
      <c r="E182" s="10">
        <f t="shared" si="21"/>
        <v>32.61538461538461</v>
      </c>
      <c r="F182" s="32">
        <f t="shared" si="22"/>
        <v>26</v>
      </c>
      <c r="G182" s="9">
        <f t="shared" si="24"/>
        <v>932.8000000000001</v>
      </c>
      <c r="H182"/>
      <c r="I182" s="45">
        <v>54</v>
      </c>
      <c r="J182" s="55" t="s">
        <v>831</v>
      </c>
    </row>
    <row r="183" spans="1:10" ht="15">
      <c r="A183" s="2" t="s">
        <v>696</v>
      </c>
      <c r="B183" s="42" t="s">
        <v>541</v>
      </c>
      <c r="C183" s="2">
        <v>37</v>
      </c>
      <c r="D183" s="2">
        <v>554</v>
      </c>
      <c r="E183" s="10">
        <f t="shared" si="21"/>
        <v>14.972972972972974</v>
      </c>
      <c r="F183" s="32">
        <f>C183-24</f>
        <v>13</v>
      </c>
      <c r="G183" s="44">
        <f t="shared" si="24"/>
        <v>581.7</v>
      </c>
      <c r="H183"/>
      <c r="I183" s="45">
        <v>2</v>
      </c>
      <c r="J183" s="55" t="s">
        <v>977</v>
      </c>
    </row>
    <row r="184" spans="1:10" ht="15">
      <c r="A184" s="2" t="s">
        <v>520</v>
      </c>
      <c r="B184" s="42" t="s">
        <v>13</v>
      </c>
      <c r="C184" s="2">
        <v>61</v>
      </c>
      <c r="D184" s="2">
        <v>1034</v>
      </c>
      <c r="E184" s="10">
        <f t="shared" si="21"/>
        <v>16.950819672131146</v>
      </c>
      <c r="F184" s="32">
        <f>C184</f>
        <v>61</v>
      </c>
      <c r="G184" s="44">
        <f t="shared" si="24"/>
        <v>1137.4</v>
      </c>
      <c r="H184"/>
      <c r="I184" s="45">
        <v>21</v>
      </c>
      <c r="J184" s="55" t="s">
        <v>979</v>
      </c>
    </row>
    <row r="185" spans="1:10" ht="15">
      <c r="A185" s="5" t="s">
        <v>108</v>
      </c>
      <c r="B185" s="27" t="s">
        <v>439</v>
      </c>
      <c r="C185" s="5">
        <v>65</v>
      </c>
      <c r="D185" s="5">
        <v>1246</v>
      </c>
      <c r="E185" s="10">
        <f t="shared" si="21"/>
        <v>19.16923076923077</v>
      </c>
      <c r="F185" s="32">
        <f>C185</f>
        <v>65</v>
      </c>
      <c r="G185" s="9">
        <f t="shared" si="24"/>
        <v>1370.6000000000001</v>
      </c>
      <c r="I185" s="16">
        <v>54</v>
      </c>
      <c r="J185" s="55" t="s">
        <v>980</v>
      </c>
    </row>
    <row r="186" spans="1:10" ht="15">
      <c r="A186" s="5" t="s">
        <v>111</v>
      </c>
      <c r="B186" s="27" t="s">
        <v>42</v>
      </c>
      <c r="C186" s="5">
        <v>28</v>
      </c>
      <c r="D186" s="5">
        <v>590</v>
      </c>
      <c r="E186" s="10">
        <f t="shared" si="21"/>
        <v>21.071428571428573</v>
      </c>
      <c r="F186" s="32">
        <f>C186</f>
        <v>28</v>
      </c>
      <c r="G186" s="9">
        <f t="shared" si="24"/>
        <v>619.5</v>
      </c>
      <c r="I186" s="12">
        <v>23</v>
      </c>
      <c r="J186" s="55" t="s">
        <v>981</v>
      </c>
    </row>
    <row r="187" spans="1:10" ht="15">
      <c r="A187" s="2" t="s">
        <v>659</v>
      </c>
      <c r="B187" s="42" t="s">
        <v>15</v>
      </c>
      <c r="C187" s="2">
        <v>79</v>
      </c>
      <c r="D187" s="2">
        <v>1315</v>
      </c>
      <c r="E187" s="10">
        <f t="shared" si="21"/>
        <v>16.645569620253166</v>
      </c>
      <c r="F187" s="32">
        <f>C187</f>
        <v>79</v>
      </c>
      <c r="G187" s="44">
        <f t="shared" si="24"/>
        <v>1446.5000000000002</v>
      </c>
      <c r="H187" s="44"/>
      <c r="I187" s="45">
        <v>12</v>
      </c>
      <c r="J187" s="62" t="s">
        <v>982</v>
      </c>
    </row>
    <row r="188" spans="1:10" ht="15">
      <c r="A188" s="2" t="s">
        <v>695</v>
      </c>
      <c r="B188" s="42" t="s">
        <v>127</v>
      </c>
      <c r="C188" s="2">
        <v>68</v>
      </c>
      <c r="D188" s="2">
        <v>1337</v>
      </c>
      <c r="E188" s="10">
        <f t="shared" si="21"/>
        <v>19.66176470588235</v>
      </c>
      <c r="F188" s="32">
        <f>C188</f>
        <v>68</v>
      </c>
      <c r="G188" s="44">
        <f>IF(D188&lt;750,D188*1.05,D188*1.1-36)</f>
        <v>1434.7</v>
      </c>
      <c r="H188" s="2"/>
      <c r="I188" s="45">
        <v>43</v>
      </c>
      <c r="J188" s="55" t="s">
        <v>306</v>
      </c>
    </row>
    <row r="189" spans="1:15" ht="15">
      <c r="A189" s="17" t="s">
        <v>112</v>
      </c>
      <c r="B189" s="20"/>
      <c r="C189" s="9"/>
      <c r="D189" s="18">
        <f>SUM(D171:D188)</f>
        <v>20410</v>
      </c>
      <c r="E189" s="21"/>
      <c r="F189" s="9"/>
      <c r="G189" s="18">
        <f>SUM(G171:G188)</f>
        <v>22243.2</v>
      </c>
      <c r="H189" s="18"/>
      <c r="I189" s="12"/>
      <c r="K189" s="5"/>
      <c r="L189" s="5"/>
      <c r="M189" s="5"/>
      <c r="N189" s="5"/>
      <c r="O189" s="5"/>
    </row>
    <row r="190" spans="5:15" ht="15">
      <c r="E190" s="24"/>
      <c r="K190" s="5"/>
      <c r="L190" s="5"/>
      <c r="M190" s="5"/>
      <c r="N190" s="5"/>
      <c r="O190" s="5"/>
    </row>
    <row r="191" spans="1:15" ht="15">
      <c r="A191" s="5"/>
      <c r="B191" s="8"/>
      <c r="C191" s="9"/>
      <c r="D191" s="9"/>
      <c r="E191" s="10"/>
      <c r="F191" s="9"/>
      <c r="G191" s="9"/>
      <c r="H191" s="9"/>
      <c r="I191" s="14"/>
      <c r="K191" s="5"/>
      <c r="L191" s="5"/>
      <c r="M191" s="5"/>
      <c r="N191" s="5"/>
      <c r="O191" s="5"/>
    </row>
    <row r="192" spans="1:15" ht="15.75">
      <c r="A192" s="13" t="s">
        <v>444</v>
      </c>
      <c r="B192" s="8"/>
      <c r="C192" s="9"/>
      <c r="D192" s="9"/>
      <c r="E192" s="10"/>
      <c r="F192" s="9"/>
      <c r="G192" s="9"/>
      <c r="H192" s="9"/>
      <c r="I192" s="14"/>
      <c r="K192" s="5"/>
      <c r="L192" s="5"/>
      <c r="M192" s="5"/>
      <c r="N192" s="5"/>
      <c r="O192" s="5"/>
    </row>
    <row r="193" spans="1:15" ht="15">
      <c r="A193" s="31" t="s">
        <v>443</v>
      </c>
      <c r="B193" s="8"/>
      <c r="C193" s="9"/>
      <c r="D193" s="9"/>
      <c r="E193" s="10"/>
      <c r="F193" s="9"/>
      <c r="G193" s="9"/>
      <c r="H193" s="9"/>
      <c r="I193" s="14"/>
      <c r="K193" s="5"/>
      <c r="L193" s="5"/>
      <c r="M193" s="5"/>
      <c r="N193" s="5"/>
      <c r="O193" s="5"/>
    </row>
    <row r="194" spans="1:15" ht="15">
      <c r="A194" s="31" t="s">
        <v>686</v>
      </c>
      <c r="B194" s="8"/>
      <c r="C194" s="9"/>
      <c r="D194" s="9"/>
      <c r="E194" s="10"/>
      <c r="F194" s="9"/>
      <c r="G194" s="9"/>
      <c r="H194" s="9"/>
      <c r="I194" s="14"/>
      <c r="K194" s="5"/>
      <c r="L194" s="5"/>
      <c r="M194" s="5"/>
      <c r="N194" s="5"/>
      <c r="O194" s="5"/>
    </row>
    <row r="195" spans="1:10" ht="15">
      <c r="A195" s="2" t="s">
        <v>592</v>
      </c>
      <c r="B195" s="42" t="s">
        <v>48</v>
      </c>
      <c r="C195" s="2">
        <v>41</v>
      </c>
      <c r="D195" s="2">
        <v>669</v>
      </c>
      <c r="E195" s="10">
        <f aca="true" t="shared" si="25" ref="E195:E212">D195/C195</f>
        <v>16.317073170731707</v>
      </c>
      <c r="F195" s="32">
        <f aca="true" t="shared" si="26" ref="F195:F212">C195</f>
        <v>41</v>
      </c>
      <c r="G195" s="44">
        <f aca="true" t="shared" si="27" ref="G195:G212">IF(D195&lt;750,D195*1.05,D195*1.1)</f>
        <v>702.45</v>
      </c>
      <c r="H195" s="44"/>
      <c r="I195" s="45">
        <v>23</v>
      </c>
      <c r="J195" s="62" t="s">
        <v>826</v>
      </c>
    </row>
    <row r="196" spans="1:10" ht="15">
      <c r="A196" s="2" t="s">
        <v>526</v>
      </c>
      <c r="B196" s="42" t="s">
        <v>55</v>
      </c>
      <c r="C196" s="2">
        <v>28</v>
      </c>
      <c r="D196" s="2">
        <v>203</v>
      </c>
      <c r="E196" s="10">
        <f t="shared" si="25"/>
        <v>7.25</v>
      </c>
      <c r="F196" s="32">
        <f t="shared" si="26"/>
        <v>28</v>
      </c>
      <c r="G196" s="44">
        <f t="shared" si="27"/>
        <v>213.15</v>
      </c>
      <c r="H196"/>
      <c r="I196" s="45">
        <v>54</v>
      </c>
      <c r="J196" s="62" t="s">
        <v>992</v>
      </c>
    </row>
    <row r="197" spans="1:15" ht="15">
      <c r="A197" s="5" t="s">
        <v>131</v>
      </c>
      <c r="B197" s="27" t="s">
        <v>17</v>
      </c>
      <c r="C197" s="5">
        <v>80</v>
      </c>
      <c r="D197" s="5">
        <v>3077</v>
      </c>
      <c r="E197" s="10">
        <f t="shared" si="25"/>
        <v>38.4625</v>
      </c>
      <c r="F197" s="32">
        <f t="shared" si="26"/>
        <v>80</v>
      </c>
      <c r="G197" s="9">
        <f t="shared" si="27"/>
        <v>3384.7000000000003</v>
      </c>
      <c r="H197" s="9"/>
      <c r="I197" s="16">
        <v>45</v>
      </c>
      <c r="J197" s="55" t="s">
        <v>993</v>
      </c>
      <c r="K197" s="37"/>
      <c r="L197" s="38"/>
      <c r="M197" s="5"/>
      <c r="N197" s="5"/>
      <c r="O197" s="5"/>
    </row>
    <row r="198" spans="1:10" ht="15">
      <c r="A198" s="2" t="s">
        <v>606</v>
      </c>
      <c r="B198" s="42" t="s">
        <v>17</v>
      </c>
      <c r="C198" s="2">
        <v>31</v>
      </c>
      <c r="D198" s="2">
        <v>180</v>
      </c>
      <c r="E198" s="10">
        <f t="shared" si="25"/>
        <v>5.806451612903226</v>
      </c>
      <c r="F198" s="32">
        <f t="shared" si="26"/>
        <v>31</v>
      </c>
      <c r="G198" s="44">
        <f t="shared" si="27"/>
        <v>189</v>
      </c>
      <c r="H198" s="44"/>
      <c r="I198" s="45">
        <v>54</v>
      </c>
      <c r="J198" s="62" t="s">
        <v>994</v>
      </c>
    </row>
    <row r="199" spans="1:13" ht="15">
      <c r="A199" s="2" t="s">
        <v>409</v>
      </c>
      <c r="B199" s="42" t="s">
        <v>57</v>
      </c>
      <c r="C199" s="2">
        <v>82</v>
      </c>
      <c r="D199" s="2">
        <v>1372</v>
      </c>
      <c r="E199" s="10">
        <f t="shared" si="25"/>
        <v>16.73170731707317</v>
      </c>
      <c r="F199" s="32">
        <f t="shared" si="26"/>
        <v>82</v>
      </c>
      <c r="G199" s="9">
        <f t="shared" si="27"/>
        <v>1509.2</v>
      </c>
      <c r="H199"/>
      <c r="I199" s="45">
        <v>32</v>
      </c>
      <c r="J199" s="55" t="s">
        <v>746</v>
      </c>
      <c r="K199" s="37"/>
      <c r="L199" s="38"/>
      <c r="M199" s="5"/>
    </row>
    <row r="200" spans="1:15" ht="15">
      <c r="A200" s="2" t="s">
        <v>80</v>
      </c>
      <c r="B200" s="42" t="s">
        <v>75</v>
      </c>
      <c r="C200" s="2">
        <v>33</v>
      </c>
      <c r="D200" s="2">
        <v>277</v>
      </c>
      <c r="E200" s="10">
        <f t="shared" si="25"/>
        <v>8.393939393939394</v>
      </c>
      <c r="F200" s="32">
        <f t="shared" si="26"/>
        <v>33</v>
      </c>
      <c r="G200" s="44">
        <f t="shared" si="27"/>
        <v>290.85</v>
      </c>
      <c r="H200" s="44"/>
      <c r="I200" s="45">
        <v>45</v>
      </c>
      <c r="J200" s="55" t="s">
        <v>849</v>
      </c>
      <c r="K200" s="37"/>
      <c r="L200" s="38"/>
      <c r="M200" s="2"/>
      <c r="N200" s="2"/>
      <c r="O200" s="2"/>
    </row>
    <row r="201" spans="1:13" ht="15">
      <c r="A201" s="2" t="s">
        <v>515</v>
      </c>
      <c r="B201" s="42" t="s">
        <v>48</v>
      </c>
      <c r="C201" s="2">
        <v>63</v>
      </c>
      <c r="D201" s="2">
        <v>973</v>
      </c>
      <c r="E201" s="10">
        <f t="shared" si="25"/>
        <v>15.444444444444445</v>
      </c>
      <c r="F201" s="32">
        <f t="shared" si="26"/>
        <v>63</v>
      </c>
      <c r="G201" s="44">
        <f t="shared" si="27"/>
        <v>1070.3000000000002</v>
      </c>
      <c r="H201"/>
      <c r="I201" s="45">
        <v>12</v>
      </c>
      <c r="J201" s="55" t="s">
        <v>995</v>
      </c>
      <c r="K201" s="2"/>
      <c r="L201" s="2"/>
      <c r="M201" s="2"/>
    </row>
    <row r="202" spans="1:10" ht="15">
      <c r="A202" s="2" t="s">
        <v>282</v>
      </c>
      <c r="B202" s="42" t="s">
        <v>26</v>
      </c>
      <c r="C202" s="2">
        <v>78</v>
      </c>
      <c r="D202" s="2">
        <v>1671</v>
      </c>
      <c r="E202" s="10">
        <f t="shared" si="25"/>
        <v>21.423076923076923</v>
      </c>
      <c r="F202" s="32">
        <f t="shared" si="26"/>
        <v>78</v>
      </c>
      <c r="G202" s="44">
        <f t="shared" si="27"/>
        <v>1838.1000000000001</v>
      </c>
      <c r="H202" s="44"/>
      <c r="I202" s="46">
        <v>32</v>
      </c>
      <c r="J202" s="55" t="s">
        <v>996</v>
      </c>
    </row>
    <row r="203" spans="1:13" ht="15">
      <c r="A203" s="5" t="s">
        <v>286</v>
      </c>
      <c r="B203" s="27" t="s">
        <v>14</v>
      </c>
      <c r="C203" s="5">
        <v>74</v>
      </c>
      <c r="D203" s="5">
        <v>2288</v>
      </c>
      <c r="E203" s="10">
        <f t="shared" si="25"/>
        <v>30.91891891891892</v>
      </c>
      <c r="F203" s="32">
        <f t="shared" si="26"/>
        <v>74</v>
      </c>
      <c r="G203" s="9">
        <f t="shared" si="27"/>
        <v>2516.8</v>
      </c>
      <c r="H203" s="9"/>
      <c r="I203" s="16">
        <v>324</v>
      </c>
      <c r="J203" s="55" t="s">
        <v>997</v>
      </c>
      <c r="K203" s="5"/>
      <c r="L203" s="5"/>
      <c r="M203" s="5"/>
    </row>
    <row r="204" spans="1:13" ht="15">
      <c r="A204" s="5" t="s">
        <v>237</v>
      </c>
      <c r="B204" s="34" t="s">
        <v>22</v>
      </c>
      <c r="C204" s="5">
        <v>60</v>
      </c>
      <c r="D204" s="5">
        <v>2348</v>
      </c>
      <c r="E204" s="10">
        <f t="shared" si="25"/>
        <v>39.13333333333333</v>
      </c>
      <c r="F204" s="32">
        <f t="shared" si="26"/>
        <v>60</v>
      </c>
      <c r="G204" s="9">
        <f t="shared" si="27"/>
        <v>2582.8</v>
      </c>
      <c r="H204"/>
      <c r="I204" s="12">
        <v>34</v>
      </c>
      <c r="J204" s="55" t="s">
        <v>998</v>
      </c>
      <c r="K204" s="5"/>
      <c r="L204" s="5"/>
      <c r="M204" s="5"/>
    </row>
    <row r="205" spans="1:10" ht="15">
      <c r="A205" s="2" t="s">
        <v>239</v>
      </c>
      <c r="B205" s="42" t="s">
        <v>541</v>
      </c>
      <c r="C205" s="2">
        <v>56</v>
      </c>
      <c r="D205" s="2">
        <v>473</v>
      </c>
      <c r="E205" s="10">
        <f t="shared" si="25"/>
        <v>8.446428571428571</v>
      </c>
      <c r="F205" s="32">
        <f t="shared" si="26"/>
        <v>56</v>
      </c>
      <c r="G205" s="44">
        <f t="shared" si="27"/>
        <v>496.65000000000003</v>
      </c>
      <c r="H205"/>
      <c r="I205" s="45">
        <v>54</v>
      </c>
      <c r="J205" s="55" t="s">
        <v>999</v>
      </c>
    </row>
    <row r="206" spans="1:15" ht="15">
      <c r="A206" s="5" t="s">
        <v>135</v>
      </c>
      <c r="B206" s="27" t="s">
        <v>26</v>
      </c>
      <c r="C206" s="5">
        <v>70</v>
      </c>
      <c r="D206" s="5">
        <v>2740</v>
      </c>
      <c r="E206" s="10">
        <f t="shared" si="25"/>
        <v>39.142857142857146</v>
      </c>
      <c r="F206" s="32">
        <f t="shared" si="26"/>
        <v>70</v>
      </c>
      <c r="G206" s="9">
        <f t="shared" si="27"/>
        <v>3014.0000000000005</v>
      </c>
      <c r="H206" s="9"/>
      <c r="I206" s="16">
        <v>231</v>
      </c>
      <c r="J206" s="55" t="s">
        <v>1000</v>
      </c>
      <c r="K206" s="2"/>
      <c r="L206" s="2"/>
      <c r="M206" s="2"/>
      <c r="N206" s="2"/>
      <c r="O206" s="2"/>
    </row>
    <row r="207" spans="1:15" ht="15">
      <c r="A207" s="2" t="s">
        <v>585</v>
      </c>
      <c r="B207" s="42" t="s">
        <v>21</v>
      </c>
      <c r="C207" s="2">
        <v>64</v>
      </c>
      <c r="D207" s="2">
        <v>1356</v>
      </c>
      <c r="E207" s="10">
        <f>D207/C207</f>
        <v>21.1875</v>
      </c>
      <c r="F207" s="32">
        <f>C207</f>
        <v>64</v>
      </c>
      <c r="G207" s="44">
        <f>IF(D207&lt;750,D207*1.05,D207*1.1)</f>
        <v>1491.6000000000001</v>
      </c>
      <c r="H207"/>
      <c r="I207" s="45">
        <v>21</v>
      </c>
      <c r="J207" s="55" t="s">
        <v>1023</v>
      </c>
      <c r="K207" s="5"/>
      <c r="L207" s="5"/>
      <c r="M207" s="5"/>
      <c r="N207" s="5"/>
      <c r="O207" s="5"/>
    </row>
    <row r="208" spans="1:12" ht="15">
      <c r="A208" s="2" t="s">
        <v>419</v>
      </c>
      <c r="B208" s="42" t="s">
        <v>94</v>
      </c>
      <c r="C208" s="2">
        <v>63</v>
      </c>
      <c r="D208" s="2">
        <v>1471</v>
      </c>
      <c r="E208" s="10">
        <f t="shared" si="25"/>
        <v>23.349206349206348</v>
      </c>
      <c r="F208" s="32">
        <f t="shared" si="26"/>
        <v>63</v>
      </c>
      <c r="G208" s="9">
        <f t="shared" si="27"/>
        <v>1618.1000000000001</v>
      </c>
      <c r="H208"/>
      <c r="I208" s="45">
        <v>213</v>
      </c>
      <c r="J208" s="55" t="s">
        <v>957</v>
      </c>
      <c r="K208" s="47"/>
      <c r="L208" s="48"/>
    </row>
    <row r="209" spans="1:15" ht="15">
      <c r="A209" s="2" t="s">
        <v>429</v>
      </c>
      <c r="B209" s="42" t="s">
        <v>40</v>
      </c>
      <c r="C209" s="2">
        <v>73</v>
      </c>
      <c r="D209" s="2">
        <v>948</v>
      </c>
      <c r="E209" s="10">
        <f t="shared" si="25"/>
        <v>12.986301369863014</v>
      </c>
      <c r="F209" s="32">
        <f t="shared" si="26"/>
        <v>73</v>
      </c>
      <c r="G209" s="9">
        <f t="shared" si="27"/>
        <v>1042.8000000000002</v>
      </c>
      <c r="H209"/>
      <c r="I209" s="45">
        <v>12</v>
      </c>
      <c r="J209" s="55" t="s">
        <v>1001</v>
      </c>
      <c r="K209" s="2"/>
      <c r="L209" s="2"/>
      <c r="M209" s="2"/>
      <c r="N209" s="2"/>
      <c r="O209" s="2"/>
    </row>
    <row r="210" spans="1:10" ht="15">
      <c r="A210" s="2" t="s">
        <v>507</v>
      </c>
      <c r="B210" s="42" t="s">
        <v>60</v>
      </c>
      <c r="C210" s="2">
        <v>39</v>
      </c>
      <c r="D210" s="2">
        <v>984</v>
      </c>
      <c r="E210" s="10">
        <f t="shared" si="25"/>
        <v>25.23076923076923</v>
      </c>
      <c r="F210" s="32">
        <f t="shared" si="26"/>
        <v>39</v>
      </c>
      <c r="G210" s="44">
        <f t="shared" si="27"/>
        <v>1082.4</v>
      </c>
      <c r="H210"/>
      <c r="I210" s="45">
        <v>435</v>
      </c>
      <c r="J210" s="55" t="s">
        <v>1002</v>
      </c>
    </row>
    <row r="211" spans="1:10" ht="15">
      <c r="A211" s="2" t="s">
        <v>656</v>
      </c>
      <c r="B211" s="42" t="s">
        <v>27</v>
      </c>
      <c r="C211" s="2">
        <v>13</v>
      </c>
      <c r="D211" s="2">
        <v>103</v>
      </c>
      <c r="E211" s="10">
        <f t="shared" si="25"/>
        <v>7.923076923076923</v>
      </c>
      <c r="F211" s="32">
        <f t="shared" si="26"/>
        <v>13</v>
      </c>
      <c r="G211" s="44">
        <f t="shared" si="27"/>
        <v>108.15</v>
      </c>
      <c r="H211" s="44"/>
      <c r="I211" s="45">
        <v>34</v>
      </c>
      <c r="J211" s="62" t="s">
        <v>791</v>
      </c>
    </row>
    <row r="212" spans="1:10" ht="15">
      <c r="A212" s="2" t="s">
        <v>197</v>
      </c>
      <c r="B212" s="42" t="s">
        <v>24</v>
      </c>
      <c r="C212" s="2">
        <v>35</v>
      </c>
      <c r="D212" s="2">
        <v>352</v>
      </c>
      <c r="E212" s="10">
        <f t="shared" si="25"/>
        <v>10.057142857142857</v>
      </c>
      <c r="F212" s="32">
        <f t="shared" si="26"/>
        <v>35</v>
      </c>
      <c r="G212" s="44">
        <f t="shared" si="27"/>
        <v>369.6</v>
      </c>
      <c r="H212" s="44"/>
      <c r="I212" s="45">
        <v>12</v>
      </c>
      <c r="J212" s="55" t="s">
        <v>988</v>
      </c>
    </row>
    <row r="213" spans="1:15" ht="15">
      <c r="A213" s="17" t="s">
        <v>28</v>
      </c>
      <c r="B213" s="8"/>
      <c r="C213" s="9"/>
      <c r="D213" s="18">
        <f>SUM(D195:D212)</f>
        <v>21485</v>
      </c>
      <c r="E213" s="21"/>
      <c r="F213" s="9"/>
      <c r="G213" s="18">
        <f>SUM(G195:G212)</f>
        <v>23520.649999999998</v>
      </c>
      <c r="H213" s="9"/>
      <c r="I213" s="14"/>
      <c r="K213" s="5"/>
      <c r="L213" s="5"/>
      <c r="M213" s="5"/>
      <c r="N213" s="5"/>
      <c r="O213" s="5"/>
    </row>
    <row r="214" spans="1:15" ht="15">
      <c r="A214" s="5"/>
      <c r="B214" s="8"/>
      <c r="C214" s="9"/>
      <c r="D214" s="9"/>
      <c r="E214" s="10"/>
      <c r="F214" s="9"/>
      <c r="G214" s="9"/>
      <c r="H214" s="9"/>
      <c r="I214" s="14"/>
      <c r="K214" s="5"/>
      <c r="L214" s="5"/>
      <c r="M214" s="5"/>
      <c r="N214" s="5"/>
      <c r="O214" s="5"/>
    </row>
    <row r="215" spans="1:15" ht="15">
      <c r="A215" s="5"/>
      <c r="B215" s="8"/>
      <c r="C215" s="9"/>
      <c r="D215" s="9"/>
      <c r="E215" s="10"/>
      <c r="F215" s="9"/>
      <c r="G215" s="9"/>
      <c r="H215" s="9"/>
      <c r="I215" s="14"/>
      <c r="K215" s="5"/>
      <c r="L215" s="5"/>
      <c r="M215" s="5"/>
      <c r="N215" s="5"/>
      <c r="O215" s="5"/>
    </row>
    <row r="216" spans="1:15" ht="15.75">
      <c r="A216" s="13" t="s">
        <v>113</v>
      </c>
      <c r="B216" s="8"/>
      <c r="C216" s="9"/>
      <c r="D216" s="9"/>
      <c r="E216" s="10"/>
      <c r="F216" s="9"/>
      <c r="G216" s="11"/>
      <c r="H216" s="11"/>
      <c r="I216" s="12"/>
      <c r="K216" s="5"/>
      <c r="L216" s="5"/>
      <c r="M216" s="5"/>
      <c r="N216" s="5"/>
      <c r="O216" s="5"/>
    </row>
    <row r="217" spans="1:15" ht="15">
      <c r="A217" s="15" t="s">
        <v>114</v>
      </c>
      <c r="B217" s="8"/>
      <c r="C217" s="9"/>
      <c r="D217" s="9"/>
      <c r="E217" s="10"/>
      <c r="F217" s="9"/>
      <c r="G217" s="11"/>
      <c r="H217" s="11"/>
      <c r="I217" s="12"/>
      <c r="K217" s="5"/>
      <c r="L217" s="5"/>
      <c r="M217" s="5"/>
      <c r="N217" s="5"/>
      <c r="O217" s="5"/>
    </row>
    <row r="218" spans="1:15" ht="15">
      <c r="A218" s="5" t="s">
        <v>67</v>
      </c>
      <c r="B218" s="27" t="s">
        <v>42</v>
      </c>
      <c r="C218" s="5">
        <v>82</v>
      </c>
      <c r="D218" s="5">
        <v>3040</v>
      </c>
      <c r="E218" s="10">
        <f aca="true" t="shared" si="28" ref="E218:E235">D218/C218</f>
        <v>37.073170731707314</v>
      </c>
      <c r="F218" s="32">
        <f aca="true" t="shared" si="29" ref="F218:F235">C218</f>
        <v>82</v>
      </c>
      <c r="G218" s="9">
        <f aca="true" t="shared" si="30" ref="G218:G235">IF(D218&lt;750,D218*1.05,D218*1.1)</f>
        <v>3344.0000000000005</v>
      </c>
      <c r="I218" s="12">
        <v>12</v>
      </c>
      <c r="J218" s="55" t="s">
        <v>746</v>
      </c>
      <c r="K218" s="37"/>
      <c r="L218" s="38"/>
      <c r="M218" s="5"/>
      <c r="N218" s="5"/>
      <c r="O218" s="5"/>
    </row>
    <row r="219" spans="1:12" ht="15">
      <c r="A219" s="2" t="s">
        <v>207</v>
      </c>
      <c r="B219" s="42" t="s">
        <v>400</v>
      </c>
      <c r="C219" s="2">
        <v>50</v>
      </c>
      <c r="D219" s="2">
        <v>1190</v>
      </c>
      <c r="E219" s="10">
        <f t="shared" si="28"/>
        <v>23.8</v>
      </c>
      <c r="F219" s="32">
        <f t="shared" si="29"/>
        <v>50</v>
      </c>
      <c r="G219" s="44">
        <f t="shared" si="30"/>
        <v>1309</v>
      </c>
      <c r="H219" s="2"/>
      <c r="I219" s="45">
        <v>213</v>
      </c>
      <c r="J219" s="55" t="s">
        <v>789</v>
      </c>
      <c r="K219" s="37"/>
      <c r="L219" s="38"/>
    </row>
    <row r="220" spans="1:10" ht="15">
      <c r="A220" s="2" t="s">
        <v>591</v>
      </c>
      <c r="B220" s="42" t="s">
        <v>75</v>
      </c>
      <c r="C220" s="2">
        <v>2</v>
      </c>
      <c r="D220" s="2">
        <v>7</v>
      </c>
      <c r="E220" s="10">
        <f t="shared" si="28"/>
        <v>3.5</v>
      </c>
      <c r="F220" s="32">
        <f t="shared" si="29"/>
        <v>2</v>
      </c>
      <c r="G220" s="44">
        <f t="shared" si="30"/>
        <v>7.3500000000000005</v>
      </c>
      <c r="H220" s="44"/>
      <c r="I220" s="45">
        <v>45</v>
      </c>
      <c r="J220" s="62" t="s">
        <v>790</v>
      </c>
    </row>
    <row r="221" spans="1:15" ht="15">
      <c r="A221" s="5" t="s">
        <v>117</v>
      </c>
      <c r="B221" s="27" t="s">
        <v>40</v>
      </c>
      <c r="C221" s="5">
        <v>82</v>
      </c>
      <c r="D221" s="5">
        <v>1823</v>
      </c>
      <c r="E221" s="10">
        <f t="shared" si="28"/>
        <v>22.23170731707317</v>
      </c>
      <c r="F221" s="32">
        <f t="shared" si="29"/>
        <v>82</v>
      </c>
      <c r="G221" s="9">
        <f t="shared" si="30"/>
        <v>2005.3000000000002</v>
      </c>
      <c r="H221" s="9"/>
      <c r="I221" s="12">
        <v>23</v>
      </c>
      <c r="J221" s="55" t="s">
        <v>746</v>
      </c>
      <c r="K221" s="37"/>
      <c r="L221" s="38"/>
      <c r="M221" s="5"/>
      <c r="N221" s="5"/>
      <c r="O221" s="5"/>
    </row>
    <row r="222" spans="1:13" ht="15">
      <c r="A222" s="2" t="s">
        <v>508</v>
      </c>
      <c r="B222" s="42" t="s">
        <v>506</v>
      </c>
      <c r="C222" s="2">
        <v>79</v>
      </c>
      <c r="D222" s="2">
        <v>1319</v>
      </c>
      <c r="E222" s="10">
        <f t="shared" si="28"/>
        <v>16.696202531645568</v>
      </c>
      <c r="F222" s="32">
        <f t="shared" si="29"/>
        <v>79</v>
      </c>
      <c r="G222" s="44">
        <f t="shared" si="30"/>
        <v>1450.9</v>
      </c>
      <c r="H222"/>
      <c r="I222" s="45">
        <v>32</v>
      </c>
      <c r="J222" s="55" t="s">
        <v>309</v>
      </c>
      <c r="K222" s="2"/>
      <c r="L222" s="2"/>
      <c r="M222" s="2"/>
    </row>
    <row r="223" spans="1:10" ht="15">
      <c r="A223" s="2" t="s">
        <v>512</v>
      </c>
      <c r="B223" s="42" t="s">
        <v>19</v>
      </c>
      <c r="C223" s="2">
        <v>14</v>
      </c>
      <c r="D223" s="2">
        <v>165</v>
      </c>
      <c r="E223" s="10">
        <f t="shared" si="28"/>
        <v>11.785714285714286</v>
      </c>
      <c r="F223" s="32">
        <f t="shared" si="29"/>
        <v>14</v>
      </c>
      <c r="G223" s="44">
        <f t="shared" si="30"/>
        <v>173.25</v>
      </c>
      <c r="H223"/>
      <c r="I223" s="45">
        <v>23</v>
      </c>
      <c r="J223" s="62" t="s">
        <v>791</v>
      </c>
    </row>
    <row r="224" spans="1:15" ht="15">
      <c r="A224" s="5" t="s">
        <v>179</v>
      </c>
      <c r="B224" s="27" t="s">
        <v>48</v>
      </c>
      <c r="C224" s="5">
        <v>78</v>
      </c>
      <c r="D224" s="5">
        <v>2563</v>
      </c>
      <c r="E224" s="10">
        <f t="shared" si="28"/>
        <v>32.85897435897436</v>
      </c>
      <c r="F224" s="32">
        <f t="shared" si="29"/>
        <v>78</v>
      </c>
      <c r="G224" s="9">
        <f t="shared" si="30"/>
        <v>2819.3</v>
      </c>
      <c r="H224" s="9"/>
      <c r="I224" s="16">
        <v>453</v>
      </c>
      <c r="J224" s="55" t="s">
        <v>792</v>
      </c>
      <c r="K224" s="5"/>
      <c r="L224" s="5"/>
      <c r="M224" s="5"/>
      <c r="N224" s="5"/>
      <c r="O224" s="5"/>
    </row>
    <row r="225" spans="1:10" ht="15">
      <c r="A225" s="2" t="s">
        <v>621</v>
      </c>
      <c r="B225" s="42" t="s">
        <v>400</v>
      </c>
      <c r="C225" s="2">
        <v>48</v>
      </c>
      <c r="D225" s="2">
        <v>936</v>
      </c>
      <c r="E225" s="10">
        <f t="shared" si="28"/>
        <v>19.5</v>
      </c>
      <c r="F225" s="32">
        <f t="shared" si="29"/>
        <v>48</v>
      </c>
      <c r="G225" s="44">
        <f t="shared" si="30"/>
        <v>1029.6000000000001</v>
      </c>
      <c r="H225" s="44"/>
      <c r="I225" s="45">
        <v>43</v>
      </c>
      <c r="J225" s="62" t="s">
        <v>793</v>
      </c>
    </row>
    <row r="226" spans="1:10" ht="15">
      <c r="A226" s="5" t="s">
        <v>234</v>
      </c>
      <c r="B226" s="34" t="s">
        <v>24</v>
      </c>
      <c r="C226" s="5">
        <v>78</v>
      </c>
      <c r="D226" s="5">
        <v>2130</v>
      </c>
      <c r="E226" s="10">
        <f t="shared" si="28"/>
        <v>27.307692307692307</v>
      </c>
      <c r="F226" s="32">
        <f t="shared" si="29"/>
        <v>78</v>
      </c>
      <c r="G226" s="9">
        <f t="shared" si="30"/>
        <v>2343</v>
      </c>
      <c r="H226"/>
      <c r="I226" s="12">
        <v>5</v>
      </c>
      <c r="J226" s="55" t="s">
        <v>792</v>
      </c>
    </row>
    <row r="227" spans="1:10" ht="15">
      <c r="A227" s="2" t="s">
        <v>426</v>
      </c>
      <c r="B227" s="42" t="s">
        <v>32</v>
      </c>
      <c r="C227" s="2">
        <v>33</v>
      </c>
      <c r="D227" s="2">
        <v>231</v>
      </c>
      <c r="E227" s="10">
        <f t="shared" si="28"/>
        <v>7</v>
      </c>
      <c r="F227" s="32">
        <f t="shared" si="29"/>
        <v>33</v>
      </c>
      <c r="G227" s="44">
        <f t="shared" si="30"/>
        <v>242.55</v>
      </c>
      <c r="H227"/>
      <c r="I227" s="45">
        <v>34</v>
      </c>
      <c r="J227" s="62" t="s">
        <v>794</v>
      </c>
    </row>
    <row r="228" spans="1:15" ht="15">
      <c r="A228" s="5" t="s">
        <v>289</v>
      </c>
      <c r="B228" s="27" t="s">
        <v>57</v>
      </c>
      <c r="C228" s="5">
        <v>82</v>
      </c>
      <c r="D228" s="5">
        <v>1729</v>
      </c>
      <c r="E228" s="10">
        <f t="shared" si="28"/>
        <v>21.085365853658537</v>
      </c>
      <c r="F228" s="32">
        <f t="shared" si="29"/>
        <v>82</v>
      </c>
      <c r="G228" s="9">
        <f t="shared" si="30"/>
        <v>1901.9</v>
      </c>
      <c r="H228" s="9"/>
      <c r="I228" s="16">
        <v>45</v>
      </c>
      <c r="J228" s="55" t="s">
        <v>746</v>
      </c>
      <c r="K228" s="37"/>
      <c r="L228" s="38"/>
      <c r="M228" s="5"/>
      <c r="N228" s="5"/>
      <c r="O228" s="5"/>
    </row>
    <row r="229" spans="1:15" ht="15">
      <c r="A229" s="5" t="s">
        <v>69</v>
      </c>
      <c r="B229" s="27" t="s">
        <v>17</v>
      </c>
      <c r="C229" s="5">
        <v>78</v>
      </c>
      <c r="D229" s="5">
        <v>2841</v>
      </c>
      <c r="E229" s="10">
        <f t="shared" si="28"/>
        <v>36.42307692307692</v>
      </c>
      <c r="F229" s="32">
        <f t="shared" si="29"/>
        <v>78</v>
      </c>
      <c r="G229" s="9">
        <f t="shared" si="30"/>
        <v>3125.1000000000004</v>
      </c>
      <c r="H229" s="9"/>
      <c r="I229" s="12">
        <v>23</v>
      </c>
      <c r="J229" s="55" t="s">
        <v>792</v>
      </c>
      <c r="K229" s="37"/>
      <c r="L229" s="38"/>
      <c r="M229" s="5"/>
      <c r="N229" s="5"/>
      <c r="O229" s="5"/>
    </row>
    <row r="230" spans="1:13" ht="15">
      <c r="A230" s="5" t="s">
        <v>161</v>
      </c>
      <c r="B230" s="27" t="s">
        <v>57</v>
      </c>
      <c r="C230" s="5">
        <v>82</v>
      </c>
      <c r="D230" s="5">
        <v>3001</v>
      </c>
      <c r="E230" s="10">
        <f t="shared" si="28"/>
        <v>36.59756097560975</v>
      </c>
      <c r="F230" s="32">
        <f t="shared" si="29"/>
        <v>82</v>
      </c>
      <c r="G230" s="9">
        <f t="shared" si="30"/>
        <v>3301.1000000000004</v>
      </c>
      <c r="I230" s="16">
        <v>324</v>
      </c>
      <c r="J230" s="55" t="s">
        <v>746</v>
      </c>
      <c r="K230" s="2"/>
      <c r="L230" s="2"/>
      <c r="M230" s="2"/>
    </row>
    <row r="231" spans="1:10" ht="15">
      <c r="A231" s="2" t="s">
        <v>647</v>
      </c>
      <c r="B231" s="42" t="s">
        <v>12</v>
      </c>
      <c r="C231" s="2">
        <v>78</v>
      </c>
      <c r="D231" s="2">
        <v>1831</v>
      </c>
      <c r="E231" s="10">
        <f t="shared" si="28"/>
        <v>23.474358974358974</v>
      </c>
      <c r="F231" s="32">
        <f t="shared" si="29"/>
        <v>78</v>
      </c>
      <c r="G231" s="44">
        <f t="shared" si="30"/>
        <v>2014.1000000000001</v>
      </c>
      <c r="H231" s="44"/>
      <c r="I231" s="45">
        <v>12</v>
      </c>
      <c r="J231" s="62" t="s">
        <v>792</v>
      </c>
    </row>
    <row r="232" spans="1:10" ht="15">
      <c r="A232" s="50" t="s">
        <v>254</v>
      </c>
      <c r="B232" s="42" t="s">
        <v>24</v>
      </c>
      <c r="C232" s="2">
        <v>82</v>
      </c>
      <c r="D232" s="2">
        <v>1929</v>
      </c>
      <c r="E232" s="10">
        <f t="shared" si="28"/>
        <v>23.524390243902438</v>
      </c>
      <c r="F232" s="32">
        <f t="shared" si="29"/>
        <v>82</v>
      </c>
      <c r="G232" s="9">
        <f t="shared" si="30"/>
        <v>2121.9</v>
      </c>
      <c r="H232"/>
      <c r="I232" s="45">
        <v>12</v>
      </c>
      <c r="J232" s="55" t="s">
        <v>746</v>
      </c>
    </row>
    <row r="233" spans="1:15" ht="15">
      <c r="A233" s="5" t="s">
        <v>122</v>
      </c>
      <c r="B233" s="27" t="s">
        <v>557</v>
      </c>
      <c r="C233" s="5">
        <v>82</v>
      </c>
      <c r="D233" s="5">
        <v>2689</v>
      </c>
      <c r="E233" s="10">
        <f t="shared" si="28"/>
        <v>32.792682926829265</v>
      </c>
      <c r="F233" s="32">
        <f t="shared" si="29"/>
        <v>82</v>
      </c>
      <c r="G233" s="9">
        <f t="shared" si="30"/>
        <v>2957.9</v>
      </c>
      <c r="I233" s="16">
        <v>54</v>
      </c>
      <c r="J233" s="55" t="s">
        <v>746</v>
      </c>
      <c r="K233" s="2"/>
      <c r="L233" s="2"/>
      <c r="M233" s="2"/>
      <c r="N233" s="2"/>
      <c r="O233" s="2"/>
    </row>
    <row r="234" spans="1:10" ht="15">
      <c r="A234" s="2" t="s">
        <v>533</v>
      </c>
      <c r="B234" s="42" t="s">
        <v>26</v>
      </c>
      <c r="C234" s="2">
        <v>82</v>
      </c>
      <c r="D234" s="2">
        <v>2152</v>
      </c>
      <c r="E234" s="10">
        <f t="shared" si="28"/>
        <v>26.24390243902439</v>
      </c>
      <c r="F234" s="32">
        <f t="shared" si="29"/>
        <v>82</v>
      </c>
      <c r="G234" s="44">
        <f t="shared" si="30"/>
        <v>2367.2000000000003</v>
      </c>
      <c r="H234"/>
      <c r="I234" s="45">
        <v>43</v>
      </c>
      <c r="J234" s="55" t="s">
        <v>746</v>
      </c>
    </row>
    <row r="235" spans="1:10" ht="15">
      <c r="A235" s="5" t="s">
        <v>196</v>
      </c>
      <c r="B235" s="27" t="s">
        <v>57</v>
      </c>
      <c r="C235" s="5">
        <v>61</v>
      </c>
      <c r="D235" s="5">
        <v>1821</v>
      </c>
      <c r="E235" s="10">
        <f t="shared" si="28"/>
        <v>29.852459016393443</v>
      </c>
      <c r="F235" s="32">
        <f t="shared" si="29"/>
        <v>61</v>
      </c>
      <c r="G235" s="9">
        <f t="shared" si="30"/>
        <v>2003.1000000000001</v>
      </c>
      <c r="H235" s="9"/>
      <c r="I235" s="12">
        <v>54</v>
      </c>
      <c r="J235" s="55" t="s">
        <v>795</v>
      </c>
    </row>
    <row r="236" spans="1:15" ht="15">
      <c r="A236" s="17" t="s">
        <v>123</v>
      </c>
      <c r="B236" s="20"/>
      <c r="C236" s="9"/>
      <c r="D236" s="18">
        <f>SUM(D218:D235)</f>
        <v>31397</v>
      </c>
      <c r="E236" s="21"/>
      <c r="F236" s="9"/>
      <c r="G236" s="18">
        <f>SUM(G218:G235)</f>
        <v>34516.55</v>
      </c>
      <c r="H236" s="18"/>
      <c r="I236" s="12"/>
      <c r="K236" s="5"/>
      <c r="L236" s="5"/>
      <c r="M236" s="5"/>
      <c r="N236" s="5"/>
      <c r="O236" s="5"/>
    </row>
    <row r="237" spans="1:15" ht="15">
      <c r="A237" s="17"/>
      <c r="B237" s="20"/>
      <c r="C237" s="9"/>
      <c r="D237" s="18"/>
      <c r="E237" s="21"/>
      <c r="F237" s="9"/>
      <c r="G237" s="18"/>
      <c r="H237" s="18"/>
      <c r="I237" s="12"/>
      <c r="K237" s="5"/>
      <c r="L237" s="5"/>
      <c r="M237" s="5"/>
      <c r="N237" s="5"/>
      <c r="O237" s="5"/>
    </row>
    <row r="238" spans="1:15" ht="15">
      <c r="A238" s="17"/>
      <c r="B238" s="20"/>
      <c r="C238" s="9"/>
      <c r="D238" s="18"/>
      <c r="E238" s="21"/>
      <c r="F238" s="9"/>
      <c r="G238" s="18"/>
      <c r="H238" s="18"/>
      <c r="I238" s="12"/>
      <c r="K238" s="5"/>
      <c r="L238" s="5"/>
      <c r="M238" s="5"/>
      <c r="N238" s="5"/>
      <c r="O238" s="5"/>
    </row>
    <row r="239" spans="1:15" ht="15.75">
      <c r="A239" s="13" t="s">
        <v>1045</v>
      </c>
      <c r="B239" s="8"/>
      <c r="C239" s="9"/>
      <c r="D239" s="18"/>
      <c r="E239" s="10"/>
      <c r="F239" s="9"/>
      <c r="G239" s="18"/>
      <c r="H239" s="18"/>
      <c r="I239" s="12"/>
      <c r="K239" s="5"/>
      <c r="L239" s="5"/>
      <c r="M239" s="5"/>
      <c r="N239" s="5"/>
      <c r="O239" s="5"/>
    </row>
    <row r="240" spans="1:15" ht="15">
      <c r="A240" s="15" t="s">
        <v>189</v>
      </c>
      <c r="B240" s="8"/>
      <c r="C240" s="9"/>
      <c r="D240" s="18"/>
      <c r="E240" s="10"/>
      <c r="F240" s="9"/>
      <c r="G240" s="18"/>
      <c r="H240" s="18"/>
      <c r="I240" s="12"/>
      <c r="K240" s="5"/>
      <c r="L240" s="5"/>
      <c r="M240" s="5"/>
      <c r="N240" s="5"/>
      <c r="O240" s="5"/>
    </row>
    <row r="241" spans="1:15" ht="15">
      <c r="A241" s="2" t="s">
        <v>395</v>
      </c>
      <c r="B241" s="42" t="s">
        <v>12</v>
      </c>
      <c r="C241" s="2">
        <v>33</v>
      </c>
      <c r="D241" s="2">
        <v>805</v>
      </c>
      <c r="E241" s="10">
        <f aca="true" t="shared" si="31" ref="E241:E258">D241/C241</f>
        <v>24.393939393939394</v>
      </c>
      <c r="F241" s="32">
        <f aca="true" t="shared" si="32" ref="F241:F258">C241</f>
        <v>33</v>
      </c>
      <c r="G241" s="44">
        <f aca="true" t="shared" si="33" ref="G241:G258">IF(D241&lt;750,D241*1.05,D241*1.1)</f>
        <v>885.5000000000001</v>
      </c>
      <c r="H241"/>
      <c r="I241" s="45">
        <v>23</v>
      </c>
      <c r="J241" s="55" t="s">
        <v>796</v>
      </c>
      <c r="K241" s="5"/>
      <c r="L241" s="5"/>
      <c r="M241" s="5"/>
      <c r="N241" s="5"/>
      <c r="O241" s="5"/>
    </row>
    <row r="242" spans="1:15" ht="15">
      <c r="A242" s="2" t="s">
        <v>10</v>
      </c>
      <c r="B242" s="42" t="s">
        <v>439</v>
      </c>
      <c r="C242" s="2">
        <v>74</v>
      </c>
      <c r="D242" s="2">
        <v>2942</v>
      </c>
      <c r="E242" s="10">
        <f t="shared" si="31"/>
        <v>39.75675675675676</v>
      </c>
      <c r="F242" s="32">
        <f t="shared" si="32"/>
        <v>74</v>
      </c>
      <c r="G242" s="44">
        <f t="shared" si="33"/>
        <v>3236.2000000000003</v>
      </c>
      <c r="H242"/>
      <c r="I242" s="46">
        <v>12</v>
      </c>
      <c r="J242" s="55" t="s">
        <v>797</v>
      </c>
      <c r="K242" s="5"/>
      <c r="L242" s="5"/>
      <c r="M242" s="5"/>
      <c r="N242" s="5"/>
      <c r="O242" s="5"/>
    </row>
    <row r="243" spans="1:10" ht="15">
      <c r="A243" s="2" t="s">
        <v>521</v>
      </c>
      <c r="B243" s="42" t="s">
        <v>13</v>
      </c>
      <c r="C243" s="2">
        <v>13</v>
      </c>
      <c r="D243" s="2">
        <v>81</v>
      </c>
      <c r="E243" s="10">
        <f t="shared" si="31"/>
        <v>6.230769230769231</v>
      </c>
      <c r="F243" s="32">
        <f t="shared" si="32"/>
        <v>13</v>
      </c>
      <c r="G243" s="44">
        <f t="shared" si="33"/>
        <v>85.05</v>
      </c>
      <c r="H243"/>
      <c r="I243" s="45">
        <v>54</v>
      </c>
      <c r="J243" s="62" t="s">
        <v>798</v>
      </c>
    </row>
    <row r="244" spans="1:15" ht="15">
      <c r="A244" s="2" t="s">
        <v>212</v>
      </c>
      <c r="B244" s="42" t="s">
        <v>127</v>
      </c>
      <c r="C244" s="2">
        <v>82</v>
      </c>
      <c r="D244" s="2">
        <v>2784</v>
      </c>
      <c r="E244" s="10">
        <f t="shared" si="31"/>
        <v>33.951219512195124</v>
      </c>
      <c r="F244" s="32">
        <f t="shared" si="32"/>
        <v>82</v>
      </c>
      <c r="G244" s="44">
        <f t="shared" si="33"/>
        <v>3062.4</v>
      </c>
      <c r="H244" s="2"/>
      <c r="I244" s="45">
        <v>12</v>
      </c>
      <c r="J244" s="55" t="s">
        <v>746</v>
      </c>
      <c r="K244" s="5"/>
      <c r="L244" s="5"/>
      <c r="M244" s="5"/>
      <c r="N244" s="5"/>
      <c r="O244" s="5"/>
    </row>
    <row r="245" spans="1:15" ht="15">
      <c r="A245" s="2" t="s">
        <v>218</v>
      </c>
      <c r="B245" s="42" t="s">
        <v>94</v>
      </c>
      <c r="C245" s="2">
        <v>70</v>
      </c>
      <c r="D245" s="2">
        <v>2369</v>
      </c>
      <c r="E245" s="10">
        <f t="shared" si="31"/>
        <v>33.84285714285714</v>
      </c>
      <c r="F245" s="32">
        <f t="shared" si="32"/>
        <v>70</v>
      </c>
      <c r="G245" s="44">
        <f t="shared" si="33"/>
        <v>2605.9</v>
      </c>
      <c r="H245"/>
      <c r="I245" s="45">
        <v>54</v>
      </c>
      <c r="J245" s="55" t="s">
        <v>799</v>
      </c>
      <c r="K245" s="5"/>
      <c r="L245" s="5"/>
      <c r="M245" s="5"/>
      <c r="N245" s="5"/>
      <c r="O245" s="5"/>
    </row>
    <row r="246" spans="1:10" ht="15">
      <c r="A246" s="2" t="s">
        <v>604</v>
      </c>
      <c r="B246" s="42" t="s">
        <v>14</v>
      </c>
      <c r="C246" s="2">
        <v>67</v>
      </c>
      <c r="D246" s="2">
        <v>1169</v>
      </c>
      <c r="E246" s="10">
        <f t="shared" si="31"/>
        <v>17.44776119402985</v>
      </c>
      <c r="F246" s="32">
        <f t="shared" si="32"/>
        <v>67</v>
      </c>
      <c r="G246" s="44">
        <f t="shared" si="33"/>
        <v>1285.9</v>
      </c>
      <c r="H246" s="44"/>
      <c r="I246" s="45">
        <v>43</v>
      </c>
      <c r="J246" s="62" t="s">
        <v>800</v>
      </c>
    </row>
    <row r="247" spans="1:15" ht="15">
      <c r="A247" s="2" t="s">
        <v>502</v>
      </c>
      <c r="B247" s="42" t="s">
        <v>21</v>
      </c>
      <c r="C247" s="2">
        <v>72</v>
      </c>
      <c r="D247" s="2">
        <v>1896</v>
      </c>
      <c r="E247" s="10">
        <f t="shared" si="31"/>
        <v>26.333333333333332</v>
      </c>
      <c r="F247" s="32">
        <f t="shared" si="32"/>
        <v>72</v>
      </c>
      <c r="G247" s="44">
        <f t="shared" si="33"/>
        <v>2085.6000000000004</v>
      </c>
      <c r="H247"/>
      <c r="I247" s="45">
        <v>45</v>
      </c>
      <c r="J247" s="55" t="s">
        <v>801</v>
      </c>
      <c r="K247" s="5"/>
      <c r="L247" s="5"/>
      <c r="M247" s="5"/>
      <c r="N247" s="5"/>
      <c r="O247" s="5"/>
    </row>
    <row r="248" spans="1:10" ht="15">
      <c r="A248" s="2" t="s">
        <v>623</v>
      </c>
      <c r="B248" s="42" t="s">
        <v>400</v>
      </c>
      <c r="C248" s="2">
        <v>27</v>
      </c>
      <c r="D248" s="2">
        <v>185</v>
      </c>
      <c r="E248" s="10">
        <f t="shared" si="31"/>
        <v>6.851851851851852</v>
      </c>
      <c r="F248" s="32">
        <f t="shared" si="32"/>
        <v>27</v>
      </c>
      <c r="G248" s="44">
        <f t="shared" si="33"/>
        <v>194.25</v>
      </c>
      <c r="H248" s="44"/>
      <c r="I248" s="45">
        <v>5</v>
      </c>
      <c r="J248" s="62" t="s">
        <v>802</v>
      </c>
    </row>
    <row r="249" spans="1:15" ht="15">
      <c r="A249" s="2" t="s">
        <v>180</v>
      </c>
      <c r="B249" s="42" t="s">
        <v>541</v>
      </c>
      <c r="C249" s="2">
        <v>70</v>
      </c>
      <c r="D249" s="2">
        <v>1555</v>
      </c>
      <c r="E249" s="10">
        <f t="shared" si="31"/>
        <v>22.214285714285715</v>
      </c>
      <c r="F249" s="32">
        <f t="shared" si="32"/>
        <v>70</v>
      </c>
      <c r="G249" s="44">
        <f t="shared" si="33"/>
        <v>1710.5000000000002</v>
      </c>
      <c r="H249"/>
      <c r="I249" s="49">
        <v>231</v>
      </c>
      <c r="J249" s="55" t="s">
        <v>803</v>
      </c>
      <c r="K249" s="5"/>
      <c r="L249" s="5"/>
      <c r="M249" s="5"/>
      <c r="N249" s="5"/>
      <c r="O249" s="5"/>
    </row>
    <row r="250" spans="1:15" ht="15">
      <c r="A250" s="2" t="s">
        <v>281</v>
      </c>
      <c r="B250" s="42" t="s">
        <v>27</v>
      </c>
      <c r="C250" s="2">
        <v>54</v>
      </c>
      <c r="D250" s="2">
        <v>720</v>
      </c>
      <c r="E250" s="10">
        <f t="shared" si="31"/>
        <v>13.333333333333334</v>
      </c>
      <c r="F250" s="32">
        <f t="shared" si="32"/>
        <v>54</v>
      </c>
      <c r="G250" s="44">
        <f t="shared" si="33"/>
        <v>756</v>
      </c>
      <c r="H250" s="44"/>
      <c r="I250" s="45">
        <v>43</v>
      </c>
      <c r="J250" s="55" t="s">
        <v>804</v>
      </c>
      <c r="K250" s="5"/>
      <c r="L250" s="5"/>
      <c r="M250" s="5"/>
      <c r="N250" s="5"/>
      <c r="O250" s="5"/>
    </row>
    <row r="251" spans="1:15" ht="15">
      <c r="A251" s="2" t="s">
        <v>35</v>
      </c>
      <c r="B251" s="42" t="s">
        <v>19</v>
      </c>
      <c r="C251" s="2">
        <v>27</v>
      </c>
      <c r="D251" s="2">
        <v>352</v>
      </c>
      <c r="E251" s="10">
        <f t="shared" si="31"/>
        <v>13.037037037037036</v>
      </c>
      <c r="F251" s="32">
        <f t="shared" si="32"/>
        <v>27</v>
      </c>
      <c r="G251" s="44">
        <f t="shared" si="33"/>
        <v>369.6</v>
      </c>
      <c r="H251" s="44"/>
      <c r="I251" s="45">
        <v>45</v>
      </c>
      <c r="J251" s="55" t="s">
        <v>805</v>
      </c>
      <c r="K251" s="37"/>
      <c r="L251" s="38"/>
      <c r="M251" s="2"/>
      <c r="N251" s="2"/>
      <c r="O251" s="2"/>
    </row>
    <row r="252" spans="1:15" ht="15">
      <c r="A252" s="2" t="s">
        <v>18</v>
      </c>
      <c r="B252" s="42" t="s">
        <v>94</v>
      </c>
      <c r="C252" s="2">
        <v>2</v>
      </c>
      <c r="D252" s="2">
        <v>63</v>
      </c>
      <c r="E252" s="10">
        <f t="shared" si="31"/>
        <v>31.5</v>
      </c>
      <c r="F252" s="32">
        <f t="shared" si="32"/>
        <v>2</v>
      </c>
      <c r="G252" s="44">
        <f t="shared" si="33"/>
        <v>66.15</v>
      </c>
      <c r="H252"/>
      <c r="I252" s="49">
        <v>435</v>
      </c>
      <c r="J252" s="55" t="s">
        <v>806</v>
      </c>
      <c r="K252" s="5"/>
      <c r="L252" s="5"/>
      <c r="M252" s="5"/>
      <c r="N252" s="5"/>
      <c r="O252" s="5"/>
    </row>
    <row r="253" spans="1:12" ht="15">
      <c r="A253" s="50" t="s">
        <v>159</v>
      </c>
      <c r="B253" s="42" t="s">
        <v>75</v>
      </c>
      <c r="C253" s="2">
        <v>41</v>
      </c>
      <c r="D253" s="2">
        <v>460</v>
      </c>
      <c r="E253" s="10">
        <f t="shared" si="31"/>
        <v>11.21951219512195</v>
      </c>
      <c r="F253" s="32">
        <f t="shared" si="32"/>
        <v>41</v>
      </c>
      <c r="G253" s="44">
        <f t="shared" si="33"/>
        <v>483</v>
      </c>
      <c r="H253" s="2"/>
      <c r="I253" s="45">
        <v>435</v>
      </c>
      <c r="J253" s="55" t="s">
        <v>807</v>
      </c>
      <c r="K253" s="47"/>
      <c r="L253" s="48"/>
    </row>
    <row r="254" spans="1:15" ht="15">
      <c r="A254" s="50" t="s">
        <v>249</v>
      </c>
      <c r="B254" s="42" t="s">
        <v>15</v>
      </c>
      <c r="C254" s="2">
        <v>50</v>
      </c>
      <c r="D254" s="2">
        <v>955</v>
      </c>
      <c r="E254" s="10">
        <f t="shared" si="31"/>
        <v>19.1</v>
      </c>
      <c r="F254" s="32">
        <f t="shared" si="32"/>
        <v>50</v>
      </c>
      <c r="G254" s="44">
        <f t="shared" si="33"/>
        <v>1050.5</v>
      </c>
      <c r="H254"/>
      <c r="I254" s="45">
        <v>54</v>
      </c>
      <c r="J254" s="55" t="s">
        <v>808</v>
      </c>
      <c r="K254" s="5"/>
      <c r="L254" s="5"/>
      <c r="M254" s="5"/>
      <c r="N254" s="5"/>
      <c r="O254" s="5"/>
    </row>
    <row r="255" spans="1:15" ht="15">
      <c r="A255" s="2" t="s">
        <v>253</v>
      </c>
      <c r="B255" s="42" t="s">
        <v>14</v>
      </c>
      <c r="C255" s="2">
        <v>65</v>
      </c>
      <c r="D255" s="2">
        <v>1503</v>
      </c>
      <c r="E255" s="10">
        <f t="shared" si="31"/>
        <v>23.123076923076923</v>
      </c>
      <c r="F255" s="32">
        <f t="shared" si="32"/>
        <v>65</v>
      </c>
      <c r="G255" s="44">
        <f t="shared" si="33"/>
        <v>1653.3000000000002</v>
      </c>
      <c r="H255"/>
      <c r="I255" s="45">
        <v>45</v>
      </c>
      <c r="J255" s="55" t="s">
        <v>373</v>
      </c>
      <c r="K255" s="5"/>
      <c r="L255" s="5"/>
      <c r="M255" s="5"/>
      <c r="N255" s="5"/>
      <c r="O255" s="5"/>
    </row>
    <row r="256" spans="1:10" ht="15">
      <c r="A256" s="2" t="s">
        <v>667</v>
      </c>
      <c r="B256" s="42" t="s">
        <v>13</v>
      </c>
      <c r="C256" s="2">
        <v>81</v>
      </c>
      <c r="D256" s="2">
        <v>1514</v>
      </c>
      <c r="E256" s="10">
        <f t="shared" si="31"/>
        <v>18.691358024691358</v>
      </c>
      <c r="F256" s="32">
        <f t="shared" si="32"/>
        <v>81</v>
      </c>
      <c r="G256" s="44">
        <f t="shared" si="33"/>
        <v>1665.4</v>
      </c>
      <c r="H256" s="44"/>
      <c r="I256" s="45">
        <v>45</v>
      </c>
      <c r="J256" s="62" t="s">
        <v>809</v>
      </c>
    </row>
    <row r="257" spans="1:15" ht="15">
      <c r="A257" s="2" t="s">
        <v>501</v>
      </c>
      <c r="B257" s="42" t="s">
        <v>15</v>
      </c>
      <c r="C257" s="2">
        <v>63</v>
      </c>
      <c r="D257" s="2">
        <v>1137</v>
      </c>
      <c r="E257" s="10">
        <f t="shared" si="31"/>
        <v>18.047619047619047</v>
      </c>
      <c r="F257" s="32">
        <f t="shared" si="32"/>
        <v>63</v>
      </c>
      <c r="G257" s="44">
        <f t="shared" si="33"/>
        <v>1250.7</v>
      </c>
      <c r="H257"/>
      <c r="I257" s="45">
        <v>32</v>
      </c>
      <c r="J257" s="55" t="s">
        <v>810</v>
      </c>
      <c r="K257" s="5"/>
      <c r="L257" s="5"/>
      <c r="M257" s="5"/>
      <c r="N257" s="5"/>
      <c r="O257" s="5"/>
    </row>
    <row r="258" spans="1:15" ht="15">
      <c r="A258" s="2" t="s">
        <v>416</v>
      </c>
      <c r="B258" s="42" t="s">
        <v>55</v>
      </c>
      <c r="C258" s="2">
        <v>66</v>
      </c>
      <c r="D258" s="2">
        <v>1292</v>
      </c>
      <c r="E258" s="10">
        <f t="shared" si="31"/>
        <v>19.575757575757574</v>
      </c>
      <c r="F258" s="32">
        <f t="shared" si="32"/>
        <v>66</v>
      </c>
      <c r="G258" s="44">
        <f t="shared" si="33"/>
        <v>1421.2</v>
      </c>
      <c r="H258"/>
      <c r="I258" s="45">
        <v>32</v>
      </c>
      <c r="J258" s="55" t="s">
        <v>811</v>
      </c>
      <c r="K258" s="5"/>
      <c r="L258" s="5"/>
      <c r="M258" s="5"/>
      <c r="N258" s="5"/>
      <c r="O258" s="5"/>
    </row>
    <row r="259" spans="1:15" ht="15">
      <c r="A259" s="17" t="s">
        <v>28</v>
      </c>
      <c r="B259" s="58"/>
      <c r="C259" s="44"/>
      <c r="D259" s="59">
        <f>SUM(D241:D258)</f>
        <v>21782</v>
      </c>
      <c r="E259" s="21"/>
      <c r="F259" s="44"/>
      <c r="G259" s="59">
        <f>SUM(G241:G258)</f>
        <v>23867.150000000005</v>
      </c>
      <c r="H259" s="60"/>
      <c r="I259" s="45"/>
      <c r="K259" s="5"/>
      <c r="L259" s="5"/>
      <c r="M259" s="5"/>
      <c r="N259" s="5"/>
      <c r="O259" s="5"/>
    </row>
    <row r="260" spans="1:15" ht="15">
      <c r="A260" s="17"/>
      <c r="B260" s="20"/>
      <c r="C260" s="9"/>
      <c r="D260" s="18"/>
      <c r="E260" s="21"/>
      <c r="F260" s="9"/>
      <c r="G260" s="18"/>
      <c r="H260" s="18"/>
      <c r="I260" s="12"/>
      <c r="K260" s="5"/>
      <c r="L260" s="5"/>
      <c r="M260" s="5"/>
      <c r="N260" s="5"/>
      <c r="O260" s="5"/>
    </row>
    <row r="261" spans="1:15" ht="15">
      <c r="A261" s="5"/>
      <c r="B261" s="8"/>
      <c r="C261" s="9"/>
      <c r="D261" s="9"/>
      <c r="E261" s="10"/>
      <c r="F261" s="9"/>
      <c r="G261" s="11"/>
      <c r="H261" s="11"/>
      <c r="I261" s="12"/>
      <c r="K261" s="5"/>
      <c r="L261" s="5"/>
      <c r="M261" s="5"/>
      <c r="N261" s="5"/>
      <c r="O261" s="5"/>
    </row>
    <row r="262" spans="1:15" ht="15.75">
      <c r="A262" s="13" t="s">
        <v>671</v>
      </c>
      <c r="B262" s="8"/>
      <c r="C262" s="9"/>
      <c r="D262" s="9"/>
      <c r="E262" s="10"/>
      <c r="F262" s="9"/>
      <c r="G262" s="11"/>
      <c r="H262" s="11"/>
      <c r="I262" s="12"/>
      <c r="K262" s="5"/>
      <c r="L262" s="5"/>
      <c r="M262" s="5"/>
      <c r="N262" s="5"/>
      <c r="O262" s="5"/>
    </row>
    <row r="263" spans="1:15" ht="15">
      <c r="A263" s="31" t="s">
        <v>672</v>
      </c>
      <c r="B263" s="8"/>
      <c r="C263" s="9"/>
      <c r="D263" s="9"/>
      <c r="E263" s="10"/>
      <c r="F263" s="9"/>
      <c r="G263" s="11"/>
      <c r="H263" s="11"/>
      <c r="I263" s="12"/>
      <c r="K263" s="5"/>
      <c r="L263" s="5"/>
      <c r="M263" s="5"/>
      <c r="N263" s="5"/>
      <c r="O263" s="5"/>
    </row>
    <row r="264" spans="1:15" ht="15">
      <c r="A264" s="31" t="s">
        <v>685</v>
      </c>
      <c r="B264" s="8"/>
      <c r="C264" s="9"/>
      <c r="D264" s="9"/>
      <c r="E264" s="10"/>
      <c r="F264" s="9"/>
      <c r="G264" s="11"/>
      <c r="H264" s="11"/>
      <c r="I264" s="12"/>
      <c r="K264" s="5"/>
      <c r="L264" s="5"/>
      <c r="M264" s="5"/>
      <c r="N264" s="5"/>
      <c r="O264" s="5"/>
    </row>
    <row r="265" spans="1:15" ht="15">
      <c r="A265" s="5" t="s">
        <v>124</v>
      </c>
      <c r="B265" s="27" t="s">
        <v>75</v>
      </c>
      <c r="C265" s="5">
        <v>72</v>
      </c>
      <c r="D265" s="5">
        <v>1304</v>
      </c>
      <c r="E265" s="10">
        <f aca="true" t="shared" si="34" ref="E265:E280">D265/C265</f>
        <v>18.11111111111111</v>
      </c>
      <c r="F265" s="32">
        <f aca="true" t="shared" si="35" ref="F265:F280">C265</f>
        <v>72</v>
      </c>
      <c r="G265" s="9">
        <f aca="true" t="shared" si="36" ref="G265:G280">IF(D265&lt;750,D265*1.05,D265*1.1)</f>
        <v>1434.4</v>
      </c>
      <c r="H265" s="5"/>
      <c r="I265" s="16">
        <v>12</v>
      </c>
      <c r="J265" s="55" t="s">
        <v>983</v>
      </c>
      <c r="K265" s="37"/>
      <c r="L265" s="38"/>
      <c r="M265" s="5"/>
      <c r="N265" s="5"/>
      <c r="O265" s="5"/>
    </row>
    <row r="266" spans="1:12" ht="15">
      <c r="A266" s="2" t="s">
        <v>537</v>
      </c>
      <c r="B266" s="42" t="s">
        <v>27</v>
      </c>
      <c r="C266" s="2">
        <v>21</v>
      </c>
      <c r="D266" s="2">
        <v>162</v>
      </c>
      <c r="E266" s="10">
        <f t="shared" si="34"/>
        <v>7.714285714285714</v>
      </c>
      <c r="F266" s="32">
        <f t="shared" si="35"/>
        <v>21</v>
      </c>
      <c r="G266" s="44">
        <f t="shared" si="36"/>
        <v>170.1</v>
      </c>
      <c r="H266"/>
      <c r="I266" s="45">
        <v>435</v>
      </c>
      <c r="J266" s="55" t="s">
        <v>812</v>
      </c>
      <c r="K266" s="47"/>
      <c r="L266" s="48"/>
    </row>
    <row r="267" spans="1:15" ht="15">
      <c r="A267" s="2" t="s">
        <v>211</v>
      </c>
      <c r="B267" s="42" t="s">
        <v>557</v>
      </c>
      <c r="C267" s="2">
        <v>78</v>
      </c>
      <c r="D267" s="2">
        <v>2917</v>
      </c>
      <c r="E267" s="10">
        <f t="shared" si="34"/>
        <v>37.3974358974359</v>
      </c>
      <c r="F267" s="32">
        <f t="shared" si="35"/>
        <v>78</v>
      </c>
      <c r="G267" s="44">
        <f t="shared" si="36"/>
        <v>3208.7000000000003</v>
      </c>
      <c r="H267" s="2"/>
      <c r="I267" s="46">
        <v>23</v>
      </c>
      <c r="J267" s="55" t="s">
        <v>813</v>
      </c>
      <c r="K267" s="5"/>
      <c r="L267" s="5"/>
      <c r="M267" s="5"/>
      <c r="N267" s="5"/>
      <c r="O267" s="5"/>
    </row>
    <row r="268" spans="1:13" ht="15">
      <c r="A268" s="5" t="s">
        <v>130</v>
      </c>
      <c r="B268" s="27" t="s">
        <v>60</v>
      </c>
      <c r="C268" s="5">
        <v>66</v>
      </c>
      <c r="D268" s="5">
        <v>2031</v>
      </c>
      <c r="E268" s="10">
        <f>D268/C268</f>
        <v>30.772727272727273</v>
      </c>
      <c r="F268" s="32">
        <f>C268</f>
        <v>66</v>
      </c>
      <c r="G268" s="9">
        <f>IF(D268&lt;750,D268*1.05,D268*1.1)</f>
        <v>2234.1000000000004</v>
      </c>
      <c r="H268" s="5"/>
      <c r="I268" s="16">
        <v>12</v>
      </c>
      <c r="J268" s="55" t="s">
        <v>1039</v>
      </c>
      <c r="K268" s="37"/>
      <c r="L268" s="38"/>
      <c r="M268" s="5"/>
    </row>
    <row r="269" spans="1:15" ht="15">
      <c r="A269" s="2" t="s">
        <v>213</v>
      </c>
      <c r="B269" s="42" t="s">
        <v>32</v>
      </c>
      <c r="C269" s="2">
        <v>72</v>
      </c>
      <c r="D269" s="2">
        <v>1456</v>
      </c>
      <c r="E269" s="10">
        <f t="shared" si="34"/>
        <v>20.22222222222222</v>
      </c>
      <c r="F269" s="32">
        <f t="shared" si="35"/>
        <v>72</v>
      </c>
      <c r="G269" s="44">
        <f t="shared" si="36"/>
        <v>1601.6000000000001</v>
      </c>
      <c r="H269"/>
      <c r="I269" s="45">
        <v>45</v>
      </c>
      <c r="J269" s="55" t="s">
        <v>814</v>
      </c>
      <c r="K269" s="5"/>
      <c r="L269" s="5"/>
      <c r="M269" s="5"/>
      <c r="N269" s="5"/>
      <c r="O269" s="5"/>
    </row>
    <row r="270" spans="1:15" ht="15">
      <c r="A270" s="2" t="s">
        <v>50</v>
      </c>
      <c r="B270" s="42" t="s">
        <v>13</v>
      </c>
      <c r="C270" s="2">
        <v>42</v>
      </c>
      <c r="D270" s="2">
        <v>1054</v>
      </c>
      <c r="E270" s="10">
        <f t="shared" si="34"/>
        <v>25.095238095238095</v>
      </c>
      <c r="F270" s="32">
        <f t="shared" si="35"/>
        <v>42</v>
      </c>
      <c r="G270" s="44">
        <f t="shared" si="36"/>
        <v>1159.4</v>
      </c>
      <c r="H270"/>
      <c r="I270" s="46">
        <v>12</v>
      </c>
      <c r="J270" s="55" t="s">
        <v>815</v>
      </c>
      <c r="K270" s="5"/>
      <c r="L270" s="5"/>
      <c r="M270" s="5"/>
      <c r="N270" s="5"/>
      <c r="O270" s="5"/>
    </row>
    <row r="271" spans="1:15" ht="15">
      <c r="A271" s="2" t="s">
        <v>403</v>
      </c>
      <c r="B271" s="42" t="s">
        <v>32</v>
      </c>
      <c r="C271" s="2">
        <v>82</v>
      </c>
      <c r="D271" s="2">
        <v>3071</v>
      </c>
      <c r="E271" s="10">
        <f t="shared" si="34"/>
        <v>37.451219512195124</v>
      </c>
      <c r="F271" s="32">
        <f t="shared" si="35"/>
        <v>82</v>
      </c>
      <c r="G271" s="44">
        <f t="shared" si="36"/>
        <v>3378.1000000000004</v>
      </c>
      <c r="H271"/>
      <c r="I271" s="45">
        <v>34</v>
      </c>
      <c r="J271" s="55" t="s">
        <v>746</v>
      </c>
      <c r="K271" s="5"/>
      <c r="L271" s="5"/>
      <c r="M271" s="5"/>
      <c r="N271" s="5"/>
      <c r="O271" s="5"/>
    </row>
    <row r="272" spans="1:15" ht="15">
      <c r="A272" s="2" t="s">
        <v>514</v>
      </c>
      <c r="B272" s="42" t="s">
        <v>37</v>
      </c>
      <c r="C272" s="2">
        <v>82</v>
      </c>
      <c r="D272" s="2">
        <v>2785</v>
      </c>
      <c r="E272" s="10">
        <f t="shared" si="34"/>
        <v>33.96341463414634</v>
      </c>
      <c r="F272" s="32">
        <f t="shared" si="35"/>
        <v>82</v>
      </c>
      <c r="G272" s="44">
        <f t="shared" si="36"/>
        <v>3063.5000000000005</v>
      </c>
      <c r="H272"/>
      <c r="I272" s="45">
        <v>34</v>
      </c>
      <c r="J272" s="55" t="s">
        <v>746</v>
      </c>
      <c r="K272" s="5"/>
      <c r="L272" s="5"/>
      <c r="M272" s="5"/>
      <c r="N272" s="5"/>
      <c r="O272" s="5"/>
    </row>
    <row r="273" spans="1:10" ht="15">
      <c r="A273" s="2" t="s">
        <v>624</v>
      </c>
      <c r="B273" s="42" t="s">
        <v>60</v>
      </c>
      <c r="C273" s="2">
        <v>66</v>
      </c>
      <c r="D273" s="2">
        <v>973</v>
      </c>
      <c r="E273" s="10">
        <f t="shared" si="34"/>
        <v>14.742424242424242</v>
      </c>
      <c r="F273" s="32">
        <f t="shared" si="35"/>
        <v>66</v>
      </c>
      <c r="G273" s="44">
        <f t="shared" si="36"/>
        <v>1070.3000000000002</v>
      </c>
      <c r="H273" s="44"/>
      <c r="I273" s="45">
        <v>43</v>
      </c>
      <c r="J273" s="62" t="s">
        <v>816</v>
      </c>
    </row>
    <row r="274" spans="1:15" ht="15">
      <c r="A274" s="2" t="s">
        <v>284</v>
      </c>
      <c r="B274" s="42" t="s">
        <v>17</v>
      </c>
      <c r="C274" s="2">
        <v>75</v>
      </c>
      <c r="D274" s="2">
        <v>2176</v>
      </c>
      <c r="E274" s="10">
        <f t="shared" si="34"/>
        <v>29.013333333333332</v>
      </c>
      <c r="F274" s="32">
        <f t="shared" si="35"/>
        <v>75</v>
      </c>
      <c r="G274" s="44">
        <f t="shared" si="36"/>
        <v>2393.6000000000004</v>
      </c>
      <c r="H274" s="44"/>
      <c r="I274" s="46">
        <v>54</v>
      </c>
      <c r="J274" s="55" t="s">
        <v>817</v>
      </c>
      <c r="K274" s="5"/>
      <c r="L274" s="5"/>
      <c r="M274" s="5"/>
      <c r="N274" s="5"/>
      <c r="O274" s="5"/>
    </row>
    <row r="275" spans="1:10" ht="15">
      <c r="A275" s="2" t="s">
        <v>629</v>
      </c>
      <c r="B275" s="42" t="s">
        <v>26</v>
      </c>
      <c r="C275" s="2">
        <v>10</v>
      </c>
      <c r="D275" s="2">
        <v>175</v>
      </c>
      <c r="E275" s="10">
        <f t="shared" si="34"/>
        <v>17.5</v>
      </c>
      <c r="F275" s="32">
        <f t="shared" si="35"/>
        <v>10</v>
      </c>
      <c r="G275" s="44">
        <f t="shared" si="36"/>
        <v>183.75</v>
      </c>
      <c r="H275" s="44"/>
      <c r="I275" s="45">
        <v>12</v>
      </c>
      <c r="J275" s="62" t="s">
        <v>818</v>
      </c>
    </row>
    <row r="276" spans="1:10" ht="15">
      <c r="A276" s="2" t="s">
        <v>183</v>
      </c>
      <c r="B276" s="42" t="s">
        <v>12</v>
      </c>
      <c r="C276" s="2">
        <v>2</v>
      </c>
      <c r="D276" s="2">
        <v>44</v>
      </c>
      <c r="E276" s="10">
        <f t="shared" si="34"/>
        <v>22</v>
      </c>
      <c r="F276" s="32">
        <f t="shared" si="35"/>
        <v>2</v>
      </c>
      <c r="G276" s="44">
        <f t="shared" si="36"/>
        <v>46.2</v>
      </c>
      <c r="H276" s="44"/>
      <c r="I276" s="45">
        <v>54</v>
      </c>
      <c r="J276" s="62" t="s">
        <v>790</v>
      </c>
    </row>
    <row r="277" spans="1:15" ht="15">
      <c r="A277" s="2" t="s">
        <v>256</v>
      </c>
      <c r="B277" s="42" t="s">
        <v>557</v>
      </c>
      <c r="C277" s="2">
        <v>67</v>
      </c>
      <c r="D277" s="2">
        <v>1208</v>
      </c>
      <c r="E277" s="10">
        <f t="shared" si="34"/>
        <v>18.029850746268657</v>
      </c>
      <c r="F277" s="32">
        <f t="shared" si="35"/>
        <v>67</v>
      </c>
      <c r="G277" s="44">
        <f t="shared" si="36"/>
        <v>1328.8000000000002</v>
      </c>
      <c r="H277"/>
      <c r="I277" s="45">
        <v>54</v>
      </c>
      <c r="J277" s="55" t="s">
        <v>819</v>
      </c>
      <c r="K277" s="5"/>
      <c r="L277" s="5"/>
      <c r="M277" s="5"/>
      <c r="N277" s="5"/>
      <c r="O277" s="5"/>
    </row>
    <row r="278" spans="1:10" ht="15">
      <c r="A278" s="2" t="s">
        <v>504</v>
      </c>
      <c r="B278" s="42" t="s">
        <v>19</v>
      </c>
      <c r="C278" s="2">
        <v>75</v>
      </c>
      <c r="D278" s="2">
        <v>2144</v>
      </c>
      <c r="E278" s="10">
        <f t="shared" si="34"/>
        <v>28.586666666666666</v>
      </c>
      <c r="F278" s="32">
        <f t="shared" si="35"/>
        <v>75</v>
      </c>
      <c r="G278" s="44">
        <f t="shared" si="36"/>
        <v>2358.4</v>
      </c>
      <c r="H278"/>
      <c r="I278" s="45">
        <v>34</v>
      </c>
      <c r="J278" s="55" t="s">
        <v>820</v>
      </c>
    </row>
    <row r="279" spans="1:15" ht="15">
      <c r="A279" s="2" t="s">
        <v>301</v>
      </c>
      <c r="B279" s="42" t="s">
        <v>27</v>
      </c>
      <c r="C279" s="2">
        <v>52</v>
      </c>
      <c r="D279" s="2">
        <v>1900</v>
      </c>
      <c r="E279" s="10">
        <f t="shared" si="34"/>
        <v>36.53846153846154</v>
      </c>
      <c r="F279" s="32">
        <f t="shared" si="35"/>
        <v>52</v>
      </c>
      <c r="G279" s="44">
        <f t="shared" si="36"/>
        <v>2090</v>
      </c>
      <c r="H279" s="44"/>
      <c r="I279" s="46">
        <v>45</v>
      </c>
      <c r="J279" s="55" t="s">
        <v>821</v>
      </c>
      <c r="K279" s="5"/>
      <c r="L279" s="5"/>
      <c r="M279" s="5"/>
      <c r="N279" s="5"/>
      <c r="O279" s="5"/>
    </row>
    <row r="280" spans="1:15" ht="15">
      <c r="A280" s="2" t="s">
        <v>547</v>
      </c>
      <c r="B280" s="42" t="s">
        <v>546</v>
      </c>
      <c r="C280" s="2">
        <v>80</v>
      </c>
      <c r="D280" s="2">
        <v>2950</v>
      </c>
      <c r="E280" s="10">
        <f t="shared" si="34"/>
        <v>36.875</v>
      </c>
      <c r="F280" s="32">
        <f t="shared" si="35"/>
        <v>80</v>
      </c>
      <c r="G280" s="44">
        <f t="shared" si="36"/>
        <v>3245.0000000000005</v>
      </c>
      <c r="H280"/>
      <c r="I280" s="45">
        <v>12</v>
      </c>
      <c r="J280" s="55" t="s">
        <v>822</v>
      </c>
      <c r="K280" s="5"/>
      <c r="L280" s="5"/>
      <c r="M280" s="5"/>
      <c r="N280" s="5"/>
      <c r="O280" s="5"/>
    </row>
    <row r="281" spans="1:15" ht="15">
      <c r="A281" s="17" t="s">
        <v>28</v>
      </c>
      <c r="B281" s="20"/>
      <c r="C281" s="9"/>
      <c r="D281" s="18">
        <f>SUM(D265:D280)</f>
        <v>26350</v>
      </c>
      <c r="E281" s="21"/>
      <c r="F281" s="9"/>
      <c r="G281" s="18">
        <f>SUM(G265:G280)</f>
        <v>28965.950000000004</v>
      </c>
      <c r="H281" s="11"/>
      <c r="I281" s="12"/>
      <c r="K281" s="5"/>
      <c r="L281" s="5"/>
      <c r="M281" s="5"/>
      <c r="N281" s="5"/>
      <c r="O281" s="5"/>
    </row>
    <row r="282" spans="1:15" ht="15">
      <c r="A282" s="5"/>
      <c r="B282" s="8"/>
      <c r="C282" s="9"/>
      <c r="D282" s="9"/>
      <c r="E282" s="10"/>
      <c r="F282" s="9"/>
      <c r="G282" s="11"/>
      <c r="H282" s="11"/>
      <c r="I282" s="12"/>
      <c r="K282" s="5"/>
      <c r="L282" s="5"/>
      <c r="M282" s="5"/>
      <c r="N282" s="5"/>
      <c r="O282" s="5"/>
    </row>
    <row r="283" spans="1:15" ht="15">
      <c r="A283" s="5"/>
      <c r="B283" s="8"/>
      <c r="C283" s="9"/>
      <c r="D283" s="9"/>
      <c r="E283" s="10"/>
      <c r="F283" s="9"/>
      <c r="G283" s="11"/>
      <c r="H283" s="11"/>
      <c r="I283" s="12"/>
      <c r="K283" s="5"/>
      <c r="L283" s="5"/>
      <c r="M283" s="5"/>
      <c r="N283" s="5"/>
      <c r="O283" s="5"/>
    </row>
    <row r="284" spans="1:15" ht="15.75">
      <c r="A284" s="13" t="s">
        <v>567</v>
      </c>
      <c r="B284" s="8"/>
      <c r="C284" s="9"/>
      <c r="D284" s="9"/>
      <c r="E284" s="10"/>
      <c r="F284" s="9"/>
      <c r="G284" s="11"/>
      <c r="H284" s="11"/>
      <c r="I284" s="12"/>
      <c r="K284" s="5"/>
      <c r="L284" s="5"/>
      <c r="M284" s="5"/>
      <c r="N284" s="5"/>
      <c r="O284" s="5"/>
    </row>
    <row r="285" spans="1:15" ht="15">
      <c r="A285" s="31" t="s">
        <v>568</v>
      </c>
      <c r="B285" s="8"/>
      <c r="C285" s="9"/>
      <c r="D285" s="9"/>
      <c r="E285" s="10"/>
      <c r="F285" s="9"/>
      <c r="G285" s="11"/>
      <c r="H285" s="11"/>
      <c r="I285" s="12"/>
      <c r="K285" s="5"/>
      <c r="L285" s="5"/>
      <c r="M285" s="5"/>
      <c r="N285" s="5"/>
      <c r="O285" s="5"/>
    </row>
    <row r="286" spans="1:15" ht="15">
      <c r="A286" s="31" t="s">
        <v>1037</v>
      </c>
      <c r="B286" s="8"/>
      <c r="C286" s="9"/>
      <c r="D286" s="9"/>
      <c r="E286" s="10"/>
      <c r="F286" s="9"/>
      <c r="G286" s="11"/>
      <c r="H286" s="11"/>
      <c r="I286" s="12"/>
      <c r="K286" s="5"/>
      <c r="L286" s="5"/>
      <c r="M286" s="5"/>
      <c r="N286" s="5"/>
      <c r="O286" s="5"/>
    </row>
    <row r="287" spans="1:12" ht="15">
      <c r="A287" s="5" t="s">
        <v>268</v>
      </c>
      <c r="B287" s="27" t="s">
        <v>75</v>
      </c>
      <c r="C287" s="5">
        <v>59</v>
      </c>
      <c r="D287" s="5">
        <v>990</v>
      </c>
      <c r="E287" s="10">
        <f aca="true" t="shared" si="37" ref="E287:E302">D287/C287</f>
        <v>16.779661016949152</v>
      </c>
      <c r="F287" s="32">
        <f aca="true" t="shared" si="38" ref="F287:F302">C287</f>
        <v>59</v>
      </c>
      <c r="G287" s="9">
        <f aca="true" t="shared" si="39" ref="G287:G302">IF(D287&lt;750,D287*1.05,D287*1.1)</f>
        <v>1089</v>
      </c>
      <c r="H287" s="9"/>
      <c r="I287" s="16">
        <v>32</v>
      </c>
      <c r="J287" s="55" t="s">
        <v>823</v>
      </c>
      <c r="K287" s="29"/>
      <c r="L287" s="30"/>
    </row>
    <row r="288" spans="1:10" ht="15">
      <c r="A288" s="2" t="s">
        <v>554</v>
      </c>
      <c r="B288" s="42" t="s">
        <v>38</v>
      </c>
      <c r="C288" s="2">
        <v>82</v>
      </c>
      <c r="D288" s="2">
        <v>1793</v>
      </c>
      <c r="E288" s="10">
        <f t="shared" si="37"/>
        <v>21.865853658536587</v>
      </c>
      <c r="F288" s="32">
        <f t="shared" si="38"/>
        <v>82</v>
      </c>
      <c r="G288" s="44">
        <f t="shared" si="39"/>
        <v>1972.3000000000002</v>
      </c>
      <c r="H288"/>
      <c r="I288" s="45">
        <v>54</v>
      </c>
      <c r="J288" s="55" t="s">
        <v>746</v>
      </c>
    </row>
    <row r="289" spans="1:10" ht="15">
      <c r="A289" s="2" t="s">
        <v>390</v>
      </c>
      <c r="B289" s="42" t="s">
        <v>546</v>
      </c>
      <c r="C289" s="2">
        <v>82</v>
      </c>
      <c r="D289" s="2">
        <v>913</v>
      </c>
      <c r="E289" s="10">
        <f t="shared" si="37"/>
        <v>11.134146341463415</v>
      </c>
      <c r="F289" s="32">
        <f t="shared" si="38"/>
        <v>82</v>
      </c>
      <c r="G289" s="9">
        <f t="shared" si="39"/>
        <v>1004.3000000000001</v>
      </c>
      <c r="H289" s="2"/>
      <c r="I289" s="46">
        <v>54</v>
      </c>
      <c r="J289" s="55" t="s">
        <v>746</v>
      </c>
    </row>
    <row r="290" spans="1:10" ht="15">
      <c r="A290" s="2" t="s">
        <v>155</v>
      </c>
      <c r="B290" s="42" t="s">
        <v>40</v>
      </c>
      <c r="C290" s="2">
        <v>30</v>
      </c>
      <c r="D290" s="2">
        <v>309</v>
      </c>
      <c r="E290" s="10">
        <f t="shared" si="37"/>
        <v>10.3</v>
      </c>
      <c r="F290" s="32">
        <f t="shared" si="38"/>
        <v>30</v>
      </c>
      <c r="G290" s="44">
        <f t="shared" si="39"/>
        <v>324.45</v>
      </c>
      <c r="H290"/>
      <c r="I290" s="46">
        <v>54</v>
      </c>
      <c r="J290" s="62" t="s">
        <v>824</v>
      </c>
    </row>
    <row r="291" spans="1:12" ht="15">
      <c r="A291" s="5" t="s">
        <v>276</v>
      </c>
      <c r="B291" s="27" t="s">
        <v>55</v>
      </c>
      <c r="C291" s="5">
        <v>79</v>
      </c>
      <c r="D291" s="5">
        <v>2483</v>
      </c>
      <c r="E291" s="10">
        <f t="shared" si="37"/>
        <v>31.430379746835442</v>
      </c>
      <c r="F291" s="32">
        <f t="shared" si="38"/>
        <v>79</v>
      </c>
      <c r="G291" s="9">
        <f t="shared" si="39"/>
        <v>2731.3</v>
      </c>
      <c r="H291" s="9"/>
      <c r="I291" s="16">
        <v>45</v>
      </c>
      <c r="J291" s="55" t="s">
        <v>825</v>
      </c>
      <c r="K291" s="37"/>
      <c r="L291" s="38"/>
    </row>
    <row r="292" spans="1:15" ht="15" customHeight="1">
      <c r="A292" s="2" t="s">
        <v>82</v>
      </c>
      <c r="B292" s="42" t="s">
        <v>21</v>
      </c>
      <c r="C292" s="2">
        <v>41</v>
      </c>
      <c r="D292" s="2">
        <v>273</v>
      </c>
      <c r="E292" s="10">
        <f t="shared" si="37"/>
        <v>6.658536585365853</v>
      </c>
      <c r="F292" s="32">
        <f t="shared" si="38"/>
        <v>41</v>
      </c>
      <c r="G292" s="44">
        <f t="shared" si="39"/>
        <v>286.65000000000003</v>
      </c>
      <c r="H292"/>
      <c r="I292" s="46">
        <v>5</v>
      </c>
      <c r="J292" s="55" t="s">
        <v>826</v>
      </c>
      <c r="K292" s="37"/>
      <c r="L292" s="38"/>
      <c r="M292" s="2"/>
      <c r="N292" s="2"/>
      <c r="O292" s="2"/>
    </row>
    <row r="293" spans="1:10" ht="15">
      <c r="A293" s="2" t="s">
        <v>283</v>
      </c>
      <c r="B293" s="42" t="s">
        <v>557</v>
      </c>
      <c r="C293" s="2">
        <v>76</v>
      </c>
      <c r="D293" s="2">
        <v>1376</v>
      </c>
      <c r="E293" s="10">
        <f t="shared" si="37"/>
        <v>18.105263157894736</v>
      </c>
      <c r="F293" s="32">
        <f t="shared" si="38"/>
        <v>76</v>
      </c>
      <c r="G293" s="44">
        <f t="shared" si="39"/>
        <v>1513.6000000000001</v>
      </c>
      <c r="H293" s="44"/>
      <c r="I293" s="46">
        <v>34</v>
      </c>
      <c r="J293" s="55" t="s">
        <v>827</v>
      </c>
    </row>
    <row r="294" spans="1:12" ht="15">
      <c r="A294" s="50" t="s">
        <v>245</v>
      </c>
      <c r="B294" s="42" t="s">
        <v>94</v>
      </c>
      <c r="C294" s="2">
        <v>75</v>
      </c>
      <c r="D294" s="2">
        <v>1658</v>
      </c>
      <c r="E294" s="10">
        <f t="shared" si="37"/>
        <v>22.106666666666666</v>
      </c>
      <c r="F294" s="32">
        <f t="shared" si="38"/>
        <v>75</v>
      </c>
      <c r="G294" s="44">
        <f t="shared" si="39"/>
        <v>1823.8000000000002</v>
      </c>
      <c r="H294"/>
      <c r="I294" s="46">
        <v>435</v>
      </c>
      <c r="J294" s="55" t="s">
        <v>828</v>
      </c>
      <c r="K294" s="37"/>
      <c r="L294" s="38"/>
    </row>
    <row r="295" spans="1:10" ht="15">
      <c r="A295" s="2" t="s">
        <v>638</v>
      </c>
      <c r="B295" s="42" t="s">
        <v>506</v>
      </c>
      <c r="C295" s="2">
        <v>73</v>
      </c>
      <c r="D295" s="2">
        <v>2437</v>
      </c>
      <c r="E295" s="10">
        <f t="shared" si="37"/>
        <v>33.38356164383562</v>
      </c>
      <c r="F295" s="32">
        <f t="shared" si="38"/>
        <v>73</v>
      </c>
      <c r="G295" s="44">
        <f t="shared" si="39"/>
        <v>2680.7000000000003</v>
      </c>
      <c r="H295" s="44"/>
      <c r="I295" s="45">
        <v>23</v>
      </c>
      <c r="J295" s="62" t="s">
        <v>829</v>
      </c>
    </row>
    <row r="296" spans="1:13" ht="15">
      <c r="A296" s="5" t="s">
        <v>58</v>
      </c>
      <c r="B296" s="27" t="s">
        <v>12</v>
      </c>
      <c r="C296" s="5">
        <v>47</v>
      </c>
      <c r="D296" s="5">
        <v>1740</v>
      </c>
      <c r="E296" s="10">
        <f t="shared" si="37"/>
        <v>37.02127659574468</v>
      </c>
      <c r="F296" s="32">
        <f t="shared" si="38"/>
        <v>47</v>
      </c>
      <c r="G296" s="9">
        <f t="shared" si="39"/>
        <v>1914.0000000000002</v>
      </c>
      <c r="I296" s="12">
        <v>324</v>
      </c>
      <c r="J296" s="55" t="s">
        <v>830</v>
      </c>
      <c r="K296" s="2"/>
      <c r="L296" s="2"/>
      <c r="M296" s="2"/>
    </row>
    <row r="297" spans="1:12" ht="15">
      <c r="A297" s="2" t="s">
        <v>73</v>
      </c>
      <c r="B297" s="42" t="s">
        <v>24</v>
      </c>
      <c r="C297" s="2">
        <v>24</v>
      </c>
      <c r="D297" s="2">
        <v>109</v>
      </c>
      <c r="E297" s="10">
        <f>D297/C297</f>
        <v>4.541666666666667</v>
      </c>
      <c r="F297" s="32">
        <f>C297</f>
        <v>24</v>
      </c>
      <c r="G297" s="44">
        <f>IF(D297&lt;750,D297*1.05,D297*1.1)</f>
        <v>114.45</v>
      </c>
      <c r="H297" s="44"/>
      <c r="I297" s="45">
        <v>54</v>
      </c>
      <c r="J297" s="55" t="s">
        <v>831</v>
      </c>
      <c r="K297" s="47"/>
      <c r="L297" s="48"/>
    </row>
    <row r="298" spans="1:10" ht="15">
      <c r="A298" s="2" t="s">
        <v>534</v>
      </c>
      <c r="B298" s="42" t="s">
        <v>26</v>
      </c>
      <c r="C298" s="2">
        <v>54</v>
      </c>
      <c r="D298" s="2">
        <v>969</v>
      </c>
      <c r="E298" s="10">
        <f t="shared" si="37"/>
        <v>17.944444444444443</v>
      </c>
      <c r="F298" s="32">
        <f t="shared" si="38"/>
        <v>54</v>
      </c>
      <c r="G298" s="44">
        <f t="shared" si="39"/>
        <v>1065.9</v>
      </c>
      <c r="H298"/>
      <c r="I298" s="45">
        <v>45</v>
      </c>
      <c r="J298" s="55" t="s">
        <v>738</v>
      </c>
    </row>
    <row r="299" spans="1:15" ht="15">
      <c r="A299" s="5" t="s">
        <v>149</v>
      </c>
      <c r="B299" s="27" t="s">
        <v>127</v>
      </c>
      <c r="C299" s="5">
        <v>79</v>
      </c>
      <c r="D299" s="5">
        <v>2135</v>
      </c>
      <c r="E299" s="10">
        <f t="shared" si="37"/>
        <v>27.025316455696203</v>
      </c>
      <c r="F299" s="32">
        <f t="shared" si="38"/>
        <v>79</v>
      </c>
      <c r="G299" s="9">
        <f t="shared" si="39"/>
        <v>2348.5</v>
      </c>
      <c r="I299" s="16">
        <v>123</v>
      </c>
      <c r="J299" s="55" t="s">
        <v>832</v>
      </c>
      <c r="K299" s="2"/>
      <c r="L299" s="2"/>
      <c r="M299" s="2"/>
      <c r="N299" s="2"/>
      <c r="O299" s="2"/>
    </row>
    <row r="300" spans="1:13" ht="15">
      <c r="A300" s="5" t="s">
        <v>138</v>
      </c>
      <c r="B300" s="27" t="s">
        <v>27</v>
      </c>
      <c r="C300" s="5">
        <v>13</v>
      </c>
      <c r="D300" s="5">
        <v>425</v>
      </c>
      <c r="E300" s="10">
        <f t="shared" si="37"/>
        <v>32.69230769230769</v>
      </c>
      <c r="F300" s="32">
        <f t="shared" si="38"/>
        <v>13</v>
      </c>
      <c r="G300" s="9">
        <f t="shared" si="39"/>
        <v>446.25</v>
      </c>
      <c r="H300" s="9"/>
      <c r="I300" s="16">
        <v>34</v>
      </c>
      <c r="J300" s="55" t="s">
        <v>833</v>
      </c>
      <c r="K300" s="5"/>
      <c r="L300" s="5"/>
      <c r="M300" s="5"/>
    </row>
    <row r="301" spans="1:10" ht="15">
      <c r="A301" s="2" t="s">
        <v>425</v>
      </c>
      <c r="B301" s="42" t="s">
        <v>12</v>
      </c>
      <c r="C301" s="2">
        <v>78</v>
      </c>
      <c r="D301" s="2">
        <v>1578</v>
      </c>
      <c r="E301" s="10">
        <f t="shared" si="37"/>
        <v>20.23076923076923</v>
      </c>
      <c r="F301" s="32">
        <f t="shared" si="38"/>
        <v>78</v>
      </c>
      <c r="G301" s="9">
        <f t="shared" si="39"/>
        <v>1735.8000000000002</v>
      </c>
      <c r="H301"/>
      <c r="I301" s="45">
        <v>12</v>
      </c>
      <c r="J301" s="55" t="s">
        <v>834</v>
      </c>
    </row>
    <row r="302" spans="1:10" ht="15">
      <c r="A302" s="5" t="s">
        <v>257</v>
      </c>
      <c r="B302" s="34" t="s">
        <v>37</v>
      </c>
      <c r="C302" s="5">
        <v>72</v>
      </c>
      <c r="D302" s="5">
        <v>2243</v>
      </c>
      <c r="E302" s="10">
        <f t="shared" si="37"/>
        <v>31.15277777777778</v>
      </c>
      <c r="F302" s="32">
        <f t="shared" si="38"/>
        <v>72</v>
      </c>
      <c r="G302" s="9">
        <f t="shared" si="39"/>
        <v>2467.3</v>
      </c>
      <c r="H302"/>
      <c r="I302" s="16">
        <v>12</v>
      </c>
      <c r="J302" s="55" t="s">
        <v>310</v>
      </c>
    </row>
    <row r="303" spans="1:10" ht="15">
      <c r="A303" s="2" t="s">
        <v>565</v>
      </c>
      <c r="B303" s="42" t="s">
        <v>14</v>
      </c>
      <c r="C303" s="2">
        <v>59</v>
      </c>
      <c r="D303" s="2">
        <v>688</v>
      </c>
      <c r="E303" s="10">
        <f>D303/C303</f>
        <v>11.661016949152541</v>
      </c>
      <c r="F303" s="32">
        <f>C303</f>
        <v>59</v>
      </c>
      <c r="G303" s="44">
        <f>IF(D303&lt;750,D303*1.05,D303*1.1)</f>
        <v>722.4</v>
      </c>
      <c r="H303"/>
      <c r="I303" s="45">
        <v>12</v>
      </c>
      <c r="J303" s="55" t="s">
        <v>962</v>
      </c>
    </row>
    <row r="304" spans="1:15" ht="15">
      <c r="A304" s="17" t="s">
        <v>28</v>
      </c>
      <c r="B304" s="8"/>
      <c r="C304" s="9"/>
      <c r="D304" s="18">
        <f>SUM(D287:D303)</f>
        <v>22119</v>
      </c>
      <c r="E304" s="21"/>
      <c r="F304" s="9"/>
      <c r="G304" s="18">
        <f>SUM(G287:G303)</f>
        <v>24240.700000000004</v>
      </c>
      <c r="H304" s="11"/>
      <c r="I304" s="12"/>
      <c r="K304" s="5"/>
      <c r="L304" s="5"/>
      <c r="M304" s="5"/>
      <c r="N304" s="5"/>
      <c r="O304" s="5"/>
    </row>
    <row r="305" spans="1:15" ht="15">
      <c r="A305" s="5"/>
      <c r="B305" s="8"/>
      <c r="C305" s="9"/>
      <c r="D305" s="9"/>
      <c r="E305" s="10"/>
      <c r="F305" s="9"/>
      <c r="G305" s="11"/>
      <c r="H305" s="11"/>
      <c r="I305" s="12"/>
      <c r="K305" s="5"/>
      <c r="L305" s="5"/>
      <c r="M305" s="5"/>
      <c r="N305" s="5"/>
      <c r="O305" s="5"/>
    </row>
    <row r="306" spans="1:15" ht="15">
      <c r="A306" s="5"/>
      <c r="B306" s="8"/>
      <c r="C306" s="9"/>
      <c r="D306" s="9"/>
      <c r="E306" s="10"/>
      <c r="F306" s="9"/>
      <c r="G306" s="11"/>
      <c r="H306" s="11"/>
      <c r="I306" s="12"/>
      <c r="K306" s="5"/>
      <c r="L306" s="5"/>
      <c r="M306" s="5"/>
      <c r="N306" s="5"/>
      <c r="O306" s="5"/>
    </row>
    <row r="307" spans="1:15" ht="15.75">
      <c r="A307" s="13" t="s">
        <v>569</v>
      </c>
      <c r="B307" s="8"/>
      <c r="C307" s="9"/>
      <c r="D307" s="9"/>
      <c r="E307" s="10"/>
      <c r="F307" s="9"/>
      <c r="G307" s="11"/>
      <c r="H307" s="11"/>
      <c r="I307" s="12"/>
      <c r="K307" s="5"/>
      <c r="L307" s="5"/>
      <c r="M307" s="5"/>
      <c r="N307" s="5"/>
      <c r="O307" s="5"/>
    </row>
    <row r="308" spans="1:15" ht="15">
      <c r="A308" s="31" t="s">
        <v>570</v>
      </c>
      <c r="B308" s="8"/>
      <c r="C308" s="9"/>
      <c r="D308" s="9"/>
      <c r="E308" s="10"/>
      <c r="F308" s="9"/>
      <c r="G308" s="11"/>
      <c r="H308" s="11"/>
      <c r="I308" s="12"/>
      <c r="K308" s="5"/>
      <c r="L308" s="5"/>
      <c r="M308" s="5"/>
      <c r="N308" s="5"/>
      <c r="O308" s="5"/>
    </row>
    <row r="309" spans="1:15" ht="15">
      <c r="A309" s="31" t="s">
        <v>700</v>
      </c>
      <c r="B309" s="8"/>
      <c r="C309" s="9"/>
      <c r="D309" s="9"/>
      <c r="E309" s="10"/>
      <c r="F309" s="9"/>
      <c r="G309" s="11"/>
      <c r="H309" s="11"/>
      <c r="I309" s="12"/>
      <c r="K309" s="5"/>
      <c r="L309" s="5"/>
      <c r="M309" s="5"/>
      <c r="N309" s="5"/>
      <c r="O309" s="5"/>
    </row>
    <row r="310" spans="1:15" ht="15">
      <c r="A310" s="2" t="s">
        <v>208</v>
      </c>
      <c r="B310" s="42" t="s">
        <v>37</v>
      </c>
      <c r="C310" s="2">
        <v>81</v>
      </c>
      <c r="D310" s="2">
        <v>1275</v>
      </c>
      <c r="E310" s="10">
        <f aca="true" t="shared" si="40" ref="E310:E326">D310/C310</f>
        <v>15.74074074074074</v>
      </c>
      <c r="F310" s="32">
        <f aca="true" t="shared" si="41" ref="F310:F326">C310</f>
        <v>81</v>
      </c>
      <c r="G310" s="44">
        <f aca="true" t="shared" si="42" ref="G310:G326">IF(D310&lt;750,D310*1.05,D310*1.1)</f>
        <v>1402.5</v>
      </c>
      <c r="H310" s="2"/>
      <c r="I310" s="45">
        <v>12</v>
      </c>
      <c r="J310" s="55" t="s">
        <v>835</v>
      </c>
      <c r="K310" s="37"/>
      <c r="L310" s="38"/>
      <c r="M310" s="2"/>
      <c r="N310" s="2"/>
      <c r="O310" s="2"/>
    </row>
    <row r="311" spans="1:15" ht="15" customHeight="1">
      <c r="A311" s="5" t="s">
        <v>141</v>
      </c>
      <c r="B311" s="27" t="s">
        <v>40</v>
      </c>
      <c r="C311" s="5">
        <v>75</v>
      </c>
      <c r="D311" s="5">
        <v>1631</v>
      </c>
      <c r="E311" s="10">
        <f t="shared" si="40"/>
        <v>21.746666666666666</v>
      </c>
      <c r="F311" s="32">
        <f t="shared" si="41"/>
        <v>75</v>
      </c>
      <c r="G311" s="9">
        <f t="shared" si="42"/>
        <v>1794.1000000000001</v>
      </c>
      <c r="H311" s="9"/>
      <c r="I311" s="12">
        <v>321</v>
      </c>
      <c r="J311" s="55" t="s">
        <v>836</v>
      </c>
      <c r="K311" s="37"/>
      <c r="L311" s="38"/>
      <c r="M311" s="5"/>
      <c r="N311" s="5"/>
      <c r="O311" s="5"/>
    </row>
    <row r="312" spans="1:13" ht="15">
      <c r="A312" s="2" t="s">
        <v>697</v>
      </c>
      <c r="B312" s="42" t="s">
        <v>72</v>
      </c>
      <c r="C312" s="2">
        <v>81</v>
      </c>
      <c r="D312" s="2">
        <v>1480</v>
      </c>
      <c r="E312" s="10">
        <f t="shared" si="40"/>
        <v>18.271604938271604</v>
      </c>
      <c r="F312" s="32">
        <f t="shared" si="41"/>
        <v>81</v>
      </c>
      <c r="G312" s="9">
        <f>IF(D312&lt;750,D312*1.05,D312*1.1-18)</f>
        <v>1610.0000000000002</v>
      </c>
      <c r="H312"/>
      <c r="I312" s="46">
        <v>54</v>
      </c>
      <c r="J312" s="55" t="s">
        <v>756</v>
      </c>
      <c r="K312" s="37"/>
      <c r="L312" s="38"/>
      <c r="M312" s="5"/>
    </row>
    <row r="313" spans="1:10" ht="15">
      <c r="A313" s="2" t="s">
        <v>610</v>
      </c>
      <c r="B313" s="42" t="s">
        <v>22</v>
      </c>
      <c r="C313" s="2">
        <v>8</v>
      </c>
      <c r="D313" s="2">
        <v>32</v>
      </c>
      <c r="E313" s="10">
        <f t="shared" si="40"/>
        <v>4</v>
      </c>
      <c r="F313" s="32">
        <f t="shared" si="41"/>
        <v>8</v>
      </c>
      <c r="G313" s="44">
        <f t="shared" si="42"/>
        <v>33.6</v>
      </c>
      <c r="H313" s="44"/>
      <c r="I313" s="45">
        <v>2</v>
      </c>
      <c r="J313" s="62" t="s">
        <v>837</v>
      </c>
    </row>
    <row r="314" spans="1:15" ht="15">
      <c r="A314" s="2" t="s">
        <v>178</v>
      </c>
      <c r="B314" s="42" t="s">
        <v>546</v>
      </c>
      <c r="C314" s="2">
        <v>82</v>
      </c>
      <c r="D314" s="2">
        <v>2287</v>
      </c>
      <c r="E314" s="10">
        <f>D314/C314</f>
        <v>27.890243902439025</v>
      </c>
      <c r="F314" s="32">
        <f>C314</f>
        <v>82</v>
      </c>
      <c r="G314" s="44">
        <f>IF(D314&lt;750,D314*1.05,D314*1.1)</f>
        <v>2515.7000000000003</v>
      </c>
      <c r="H314" s="44"/>
      <c r="I314" s="45">
        <v>21</v>
      </c>
      <c r="J314" s="55" t="s">
        <v>746</v>
      </c>
      <c r="K314" s="5"/>
      <c r="L314" s="5"/>
      <c r="M314" s="5"/>
      <c r="N314" s="5"/>
      <c r="O314" s="5"/>
    </row>
    <row r="315" spans="1:13" ht="15">
      <c r="A315" s="5" t="s">
        <v>128</v>
      </c>
      <c r="B315" s="27" t="s">
        <v>439</v>
      </c>
      <c r="C315" s="5">
        <v>70</v>
      </c>
      <c r="D315" s="5">
        <v>2662</v>
      </c>
      <c r="E315" s="10">
        <f t="shared" si="40"/>
        <v>38.02857142857143</v>
      </c>
      <c r="F315" s="32">
        <f t="shared" si="41"/>
        <v>70</v>
      </c>
      <c r="G315" s="9">
        <f t="shared" si="42"/>
        <v>2928.2000000000003</v>
      </c>
      <c r="H315" s="5"/>
      <c r="I315" s="12">
        <v>453</v>
      </c>
      <c r="J315" s="55" t="s">
        <v>838</v>
      </c>
      <c r="K315" s="5"/>
      <c r="L315" s="5"/>
      <c r="M315" s="5"/>
    </row>
    <row r="316" spans="1:10" ht="15">
      <c r="A316" s="2" t="s">
        <v>627</v>
      </c>
      <c r="B316" s="42" t="s">
        <v>26</v>
      </c>
      <c r="C316" s="2">
        <v>48</v>
      </c>
      <c r="D316" s="2">
        <v>967</v>
      </c>
      <c r="E316" s="10">
        <f t="shared" si="40"/>
        <v>20.145833333333332</v>
      </c>
      <c r="F316" s="32">
        <f t="shared" si="41"/>
        <v>48</v>
      </c>
      <c r="G316" s="44">
        <f t="shared" si="42"/>
        <v>1063.7</v>
      </c>
      <c r="H316" s="44"/>
      <c r="I316" s="45">
        <v>23</v>
      </c>
      <c r="J316" s="62" t="s">
        <v>839</v>
      </c>
    </row>
    <row r="317" spans="1:12" ht="15">
      <c r="A317" s="5" t="s">
        <v>145</v>
      </c>
      <c r="B317" s="27" t="s">
        <v>400</v>
      </c>
      <c r="C317" s="5">
        <v>45</v>
      </c>
      <c r="D317" s="5">
        <v>1273</v>
      </c>
      <c r="E317" s="10">
        <f t="shared" si="40"/>
        <v>28.288888888888888</v>
      </c>
      <c r="F317" s="32">
        <f t="shared" si="41"/>
        <v>45</v>
      </c>
      <c r="G317" s="9">
        <f t="shared" si="42"/>
        <v>1400.3000000000002</v>
      </c>
      <c r="I317" s="16">
        <v>1</v>
      </c>
      <c r="J317" s="55" t="s">
        <v>840</v>
      </c>
      <c r="K317" s="37"/>
      <c r="L317" s="38"/>
    </row>
    <row r="318" spans="1:15" ht="15">
      <c r="A318" s="2" t="s">
        <v>503</v>
      </c>
      <c r="B318" s="42" t="s">
        <v>21</v>
      </c>
      <c r="C318" s="2">
        <v>58</v>
      </c>
      <c r="D318" s="2">
        <v>1731</v>
      </c>
      <c r="E318" s="10">
        <f t="shared" si="40"/>
        <v>29.844827586206897</v>
      </c>
      <c r="F318" s="32">
        <f t="shared" si="41"/>
        <v>58</v>
      </c>
      <c r="G318" s="44">
        <f t="shared" si="42"/>
        <v>1904.1000000000001</v>
      </c>
      <c r="H318"/>
      <c r="I318" s="45">
        <v>453</v>
      </c>
      <c r="J318" s="55" t="s">
        <v>841</v>
      </c>
      <c r="K318" s="2"/>
      <c r="L318" s="2"/>
      <c r="M318" s="2"/>
      <c r="N318" s="2"/>
      <c r="O318" s="2"/>
    </row>
    <row r="319" spans="1:10" ht="15">
      <c r="A319" s="2" t="s">
        <v>632</v>
      </c>
      <c r="B319" s="42" t="s">
        <v>72</v>
      </c>
      <c r="C319" s="2">
        <v>12</v>
      </c>
      <c r="D319" s="2">
        <v>71</v>
      </c>
      <c r="E319" s="10">
        <f t="shared" si="40"/>
        <v>5.916666666666667</v>
      </c>
      <c r="F319" s="32">
        <f t="shared" si="41"/>
        <v>12</v>
      </c>
      <c r="G319" s="44">
        <f t="shared" si="42"/>
        <v>74.55</v>
      </c>
      <c r="H319" s="44"/>
      <c r="I319" s="45">
        <v>45</v>
      </c>
      <c r="J319" s="62" t="s">
        <v>842</v>
      </c>
    </row>
    <row r="320" spans="1:12" ht="15">
      <c r="A320" s="2" t="s">
        <v>399</v>
      </c>
      <c r="B320" s="42" t="s">
        <v>400</v>
      </c>
      <c r="C320" s="2">
        <v>67</v>
      </c>
      <c r="D320" s="2">
        <v>2329</v>
      </c>
      <c r="E320" s="10">
        <f t="shared" si="40"/>
        <v>34.76119402985075</v>
      </c>
      <c r="F320" s="32">
        <f t="shared" si="41"/>
        <v>67</v>
      </c>
      <c r="G320" s="9">
        <f t="shared" si="42"/>
        <v>2561.9</v>
      </c>
      <c r="H320"/>
      <c r="I320" s="45">
        <v>54</v>
      </c>
      <c r="J320" s="55" t="s">
        <v>843</v>
      </c>
      <c r="K320" s="37"/>
      <c r="L320" s="38"/>
    </row>
    <row r="321" spans="1:12" ht="15">
      <c r="A321" s="5" t="s">
        <v>136</v>
      </c>
      <c r="B321" s="27" t="s">
        <v>40</v>
      </c>
      <c r="C321" s="5">
        <v>77</v>
      </c>
      <c r="D321" s="5">
        <v>2499</v>
      </c>
      <c r="E321" s="10">
        <f t="shared" si="40"/>
        <v>32.45454545454545</v>
      </c>
      <c r="F321" s="32">
        <f t="shared" si="41"/>
        <v>77</v>
      </c>
      <c r="G321" s="9">
        <f t="shared" si="42"/>
        <v>2748.9</v>
      </c>
      <c r="I321" s="16">
        <v>12</v>
      </c>
      <c r="J321" s="55" t="s">
        <v>844</v>
      </c>
      <c r="K321" s="37"/>
      <c r="L321" s="38"/>
    </row>
    <row r="322" spans="1:10" ht="15">
      <c r="A322" s="5" t="s">
        <v>194</v>
      </c>
      <c r="B322" s="27" t="s">
        <v>60</v>
      </c>
      <c r="C322" s="5">
        <v>81</v>
      </c>
      <c r="D322" s="5">
        <v>2508</v>
      </c>
      <c r="E322" s="10">
        <f>D322/C322</f>
        <v>30.962962962962962</v>
      </c>
      <c r="F322" s="32">
        <f>C322</f>
        <v>81</v>
      </c>
      <c r="G322" s="9">
        <f>IF(D322&lt;750,D322*1.05,D322*1.1)</f>
        <v>2758.8</v>
      </c>
      <c r="H322" s="9"/>
      <c r="I322" s="16">
        <v>432</v>
      </c>
      <c r="J322" s="55" t="s">
        <v>845</v>
      </c>
    </row>
    <row r="323" spans="1:10" ht="15">
      <c r="A323" s="5" t="s">
        <v>148</v>
      </c>
      <c r="B323" s="27" t="s">
        <v>19</v>
      </c>
      <c r="C323" s="5">
        <v>68</v>
      </c>
      <c r="D323" s="5">
        <v>2425</v>
      </c>
      <c r="E323" s="10">
        <f t="shared" si="40"/>
        <v>35.661764705882355</v>
      </c>
      <c r="F323" s="32">
        <f t="shared" si="41"/>
        <v>68</v>
      </c>
      <c r="G323" s="9">
        <f t="shared" si="42"/>
        <v>2667.5</v>
      </c>
      <c r="I323" s="16">
        <v>45</v>
      </c>
      <c r="J323" s="55" t="s">
        <v>846</v>
      </c>
    </row>
    <row r="324" spans="1:15" ht="15">
      <c r="A324" s="19" t="s">
        <v>255</v>
      </c>
      <c r="B324" s="34" t="s">
        <v>72</v>
      </c>
      <c r="C324" s="5">
        <v>67</v>
      </c>
      <c r="D324" s="5">
        <v>1615</v>
      </c>
      <c r="E324" s="10">
        <f t="shared" si="40"/>
        <v>24.104477611940297</v>
      </c>
      <c r="F324" s="32">
        <f t="shared" si="41"/>
        <v>67</v>
      </c>
      <c r="G324" s="9">
        <f t="shared" si="42"/>
        <v>1776.5000000000002</v>
      </c>
      <c r="H324"/>
      <c r="I324" s="12">
        <v>231</v>
      </c>
      <c r="J324" s="55" t="s">
        <v>847</v>
      </c>
      <c r="K324" s="37"/>
      <c r="L324" s="38"/>
      <c r="M324" s="5"/>
      <c r="N324" s="5"/>
      <c r="O324" s="5"/>
    </row>
    <row r="325" spans="1:10" ht="15">
      <c r="A325" s="5" t="s">
        <v>162</v>
      </c>
      <c r="B325" s="27" t="s">
        <v>72</v>
      </c>
      <c r="C325" s="5">
        <v>81</v>
      </c>
      <c r="D325" s="5">
        <v>2846</v>
      </c>
      <c r="E325" s="10">
        <f t="shared" si="40"/>
        <v>35.135802469135804</v>
      </c>
      <c r="F325" s="32">
        <f t="shared" si="41"/>
        <v>81</v>
      </c>
      <c r="G325" s="9">
        <f t="shared" si="42"/>
        <v>3130.6000000000004</v>
      </c>
      <c r="H325" s="5"/>
      <c r="I325" s="12">
        <v>12</v>
      </c>
      <c r="J325" s="55" t="s">
        <v>756</v>
      </c>
    </row>
    <row r="326" spans="1:10" ht="15">
      <c r="A326" s="2" t="s">
        <v>658</v>
      </c>
      <c r="B326" s="42" t="s">
        <v>127</v>
      </c>
      <c r="C326" s="2">
        <v>26</v>
      </c>
      <c r="D326" s="2">
        <v>333</v>
      </c>
      <c r="E326" s="10">
        <f t="shared" si="40"/>
        <v>12.807692307692308</v>
      </c>
      <c r="F326" s="32">
        <f t="shared" si="41"/>
        <v>26</v>
      </c>
      <c r="G326" s="44">
        <f t="shared" si="42"/>
        <v>349.65000000000003</v>
      </c>
      <c r="H326" s="44"/>
      <c r="I326" s="45">
        <v>54</v>
      </c>
      <c r="J326" s="62" t="s">
        <v>848</v>
      </c>
    </row>
    <row r="327" spans="1:15" ht="15">
      <c r="A327" s="17" t="s">
        <v>28</v>
      </c>
      <c r="B327" s="8"/>
      <c r="C327" s="9"/>
      <c r="D327" s="18">
        <f>SUM(D310:D326)</f>
        <v>27964</v>
      </c>
      <c r="E327" s="21"/>
      <c r="F327" s="9"/>
      <c r="G327" s="18">
        <f>SUM(G310:G326)</f>
        <v>30720.600000000006</v>
      </c>
      <c r="H327" s="11"/>
      <c r="I327" s="12"/>
      <c r="K327" s="5"/>
      <c r="L327" s="5"/>
      <c r="M327" s="5"/>
      <c r="N327" s="5"/>
      <c r="O327" s="5"/>
    </row>
    <row r="328" spans="1:15" ht="15">
      <c r="A328" s="5"/>
      <c r="B328" s="8"/>
      <c r="C328" s="9"/>
      <c r="D328" s="9"/>
      <c r="E328" s="10"/>
      <c r="F328" s="9"/>
      <c r="G328" s="11"/>
      <c r="H328" s="11"/>
      <c r="I328" s="12"/>
      <c r="K328" s="5"/>
      <c r="L328" s="5"/>
      <c r="M328" s="5"/>
      <c r="N328" s="5"/>
      <c r="O328" s="5"/>
    </row>
    <row r="329" spans="1:15" ht="15">
      <c r="A329" s="22"/>
      <c r="B329" s="20"/>
      <c r="C329" s="9"/>
      <c r="D329" s="23"/>
      <c r="E329" s="21"/>
      <c r="F329" s="9"/>
      <c r="G329" s="11"/>
      <c r="H329" s="11"/>
      <c r="I329" s="12"/>
      <c r="K329" s="5"/>
      <c r="L329" s="5"/>
      <c r="M329" s="5"/>
      <c r="N329" s="5"/>
      <c r="O329" s="5"/>
    </row>
    <row r="330" spans="1:15" ht="15.75">
      <c r="A330" s="13" t="s">
        <v>140</v>
      </c>
      <c r="B330" s="8"/>
      <c r="C330" s="9"/>
      <c r="D330" s="9"/>
      <c r="E330" s="10"/>
      <c r="F330" s="9"/>
      <c r="G330" s="11"/>
      <c r="H330" s="11"/>
      <c r="I330" s="12"/>
      <c r="K330" s="5"/>
      <c r="L330" s="5"/>
      <c r="M330" s="5"/>
      <c r="N330" s="5"/>
      <c r="O330" s="5"/>
    </row>
    <row r="331" spans="1:15" ht="15">
      <c r="A331" s="15" t="s">
        <v>1044</v>
      </c>
      <c r="B331" s="8"/>
      <c r="C331" s="9"/>
      <c r="D331" s="9"/>
      <c r="E331" s="10"/>
      <c r="F331" s="9"/>
      <c r="G331" s="11"/>
      <c r="H331" s="11"/>
      <c r="I331" s="12"/>
      <c r="K331" s="5"/>
      <c r="L331" s="5"/>
      <c r="M331" s="5"/>
      <c r="N331" s="5"/>
      <c r="O331" s="5"/>
    </row>
    <row r="332" spans="1:15" ht="15">
      <c r="A332" s="54" t="s">
        <v>1047</v>
      </c>
      <c r="B332" s="8"/>
      <c r="C332" s="9"/>
      <c r="D332" s="9"/>
      <c r="E332" s="10"/>
      <c r="F332" s="9"/>
      <c r="G332" s="11"/>
      <c r="H332" s="11"/>
      <c r="I332" s="12"/>
      <c r="K332" s="5"/>
      <c r="L332" s="5"/>
      <c r="M332" s="5"/>
      <c r="N332" s="5"/>
      <c r="O332" s="5"/>
    </row>
    <row r="333" spans="1:10" ht="15">
      <c r="A333" s="2" t="s">
        <v>594</v>
      </c>
      <c r="B333" s="42" t="s">
        <v>72</v>
      </c>
      <c r="C333" s="2">
        <v>33</v>
      </c>
      <c r="D333" s="2">
        <v>191</v>
      </c>
      <c r="E333" s="10">
        <f aca="true" t="shared" si="43" ref="E333:E348">D333/C333</f>
        <v>5.787878787878788</v>
      </c>
      <c r="F333" s="32">
        <f aca="true" t="shared" si="44" ref="F333:F348">C333</f>
        <v>33</v>
      </c>
      <c r="G333" s="44">
        <f aca="true" t="shared" si="45" ref="G333:G348">IF(D333&lt;750,D333*1.05,D333*1.1)</f>
        <v>200.55</v>
      </c>
      <c r="H333" s="44"/>
      <c r="I333" s="45">
        <v>1</v>
      </c>
      <c r="J333" s="62" t="s">
        <v>849</v>
      </c>
    </row>
    <row r="334" spans="1:13" ht="15">
      <c r="A334" s="2" t="s">
        <v>192</v>
      </c>
      <c r="B334" s="42" t="s">
        <v>19</v>
      </c>
      <c r="C334" s="2">
        <v>50</v>
      </c>
      <c r="D334" s="2">
        <v>444</v>
      </c>
      <c r="E334" s="10">
        <f t="shared" si="43"/>
        <v>8.88</v>
      </c>
      <c r="F334" s="32">
        <f t="shared" si="44"/>
        <v>50</v>
      </c>
      <c r="G334" s="44">
        <f t="shared" si="45"/>
        <v>466.20000000000005</v>
      </c>
      <c r="H334"/>
      <c r="I334" s="46">
        <v>12</v>
      </c>
      <c r="J334" s="55" t="s">
        <v>850</v>
      </c>
      <c r="K334" s="37"/>
      <c r="L334" s="38"/>
      <c r="M334" s="2"/>
    </row>
    <row r="335" spans="1:15" ht="15">
      <c r="A335" s="2" t="s">
        <v>116</v>
      </c>
      <c r="B335" s="42" t="s">
        <v>506</v>
      </c>
      <c r="C335" s="2">
        <v>81</v>
      </c>
      <c r="D335" s="2">
        <v>1926</v>
      </c>
      <c r="E335" s="10">
        <f t="shared" si="43"/>
        <v>23.77777777777778</v>
      </c>
      <c r="F335" s="32">
        <f t="shared" si="44"/>
        <v>81</v>
      </c>
      <c r="G335" s="9">
        <f t="shared" si="45"/>
        <v>2118.6000000000004</v>
      </c>
      <c r="H335"/>
      <c r="I335" s="46">
        <v>21</v>
      </c>
      <c r="J335" s="55" t="s">
        <v>851</v>
      </c>
      <c r="K335" s="37"/>
      <c r="L335" s="38"/>
      <c r="M335" s="5"/>
      <c r="N335" s="5"/>
      <c r="O335" s="5"/>
    </row>
    <row r="336" spans="1:15" ht="15">
      <c r="A336" s="2" t="s">
        <v>427</v>
      </c>
      <c r="B336" s="42" t="s">
        <v>38</v>
      </c>
      <c r="C336" s="2">
        <v>76</v>
      </c>
      <c r="D336" s="2">
        <v>1732</v>
      </c>
      <c r="E336" s="10">
        <f t="shared" si="43"/>
        <v>22.789473684210527</v>
      </c>
      <c r="F336" s="32">
        <f t="shared" si="44"/>
        <v>76</v>
      </c>
      <c r="G336" s="9">
        <f t="shared" si="45"/>
        <v>1905.2</v>
      </c>
      <c r="H336"/>
      <c r="I336" s="45">
        <v>23</v>
      </c>
      <c r="J336" s="55" t="s">
        <v>346</v>
      </c>
      <c r="K336" s="37"/>
      <c r="L336" s="38"/>
      <c r="M336" s="5"/>
      <c r="N336" s="5"/>
      <c r="O336" s="5"/>
    </row>
    <row r="337" spans="1:15" ht="15">
      <c r="A337" s="2" t="s">
        <v>531</v>
      </c>
      <c r="B337" s="42" t="s">
        <v>42</v>
      </c>
      <c r="C337" s="2">
        <v>80</v>
      </c>
      <c r="D337" s="2">
        <v>2211</v>
      </c>
      <c r="E337" s="10">
        <f t="shared" si="43"/>
        <v>27.6375</v>
      </c>
      <c r="F337" s="32">
        <f t="shared" si="44"/>
        <v>80</v>
      </c>
      <c r="G337" s="44">
        <f t="shared" si="45"/>
        <v>2432.1000000000004</v>
      </c>
      <c r="H337"/>
      <c r="I337" s="45">
        <v>21</v>
      </c>
      <c r="J337" s="55" t="s">
        <v>822</v>
      </c>
      <c r="K337" s="2"/>
      <c r="L337" s="2"/>
      <c r="M337" s="2"/>
      <c r="N337" s="2"/>
      <c r="O337" s="2"/>
    </row>
    <row r="338" spans="1:12" ht="15">
      <c r="A338" s="5" t="s">
        <v>144</v>
      </c>
      <c r="B338" s="27" t="s">
        <v>15</v>
      </c>
      <c r="C338" s="5">
        <v>55</v>
      </c>
      <c r="D338" s="5">
        <v>1956</v>
      </c>
      <c r="E338" s="10">
        <f t="shared" si="43"/>
        <v>35.56363636363636</v>
      </c>
      <c r="F338" s="32">
        <f t="shared" si="44"/>
        <v>55</v>
      </c>
      <c r="G338" s="9">
        <f t="shared" si="45"/>
        <v>2151.6000000000004</v>
      </c>
      <c r="I338" s="16">
        <v>342</v>
      </c>
      <c r="J338" s="55" t="s">
        <v>852</v>
      </c>
      <c r="K338" s="37"/>
      <c r="L338" s="38"/>
    </row>
    <row r="339" spans="1:10" ht="15">
      <c r="A339" s="5" t="s">
        <v>386</v>
      </c>
      <c r="B339" s="27" t="s">
        <v>21</v>
      </c>
      <c r="C339" s="5">
        <v>55</v>
      </c>
      <c r="D339" s="5">
        <v>1307</v>
      </c>
      <c r="E339" s="10">
        <f t="shared" si="43"/>
        <v>23.763636363636362</v>
      </c>
      <c r="F339" s="32">
        <f t="shared" si="44"/>
        <v>55</v>
      </c>
      <c r="G339" s="9">
        <f t="shared" si="45"/>
        <v>1437.7</v>
      </c>
      <c r="I339" s="16">
        <v>345</v>
      </c>
      <c r="J339" s="55" t="s">
        <v>853</v>
      </c>
    </row>
    <row r="340" spans="1:10" ht="15">
      <c r="A340" s="2" t="s">
        <v>625</v>
      </c>
      <c r="B340" s="42" t="s">
        <v>14</v>
      </c>
      <c r="C340" s="2">
        <v>44</v>
      </c>
      <c r="D340" s="2">
        <v>336</v>
      </c>
      <c r="E340" s="10">
        <f t="shared" si="43"/>
        <v>7.636363636363637</v>
      </c>
      <c r="F340" s="32">
        <f t="shared" si="44"/>
        <v>44</v>
      </c>
      <c r="G340" s="44">
        <f t="shared" si="45"/>
        <v>352.8</v>
      </c>
      <c r="H340" s="44"/>
      <c r="I340" s="45">
        <v>34</v>
      </c>
      <c r="J340" s="62" t="s">
        <v>854</v>
      </c>
    </row>
    <row r="341" spans="1:12" ht="15">
      <c r="A341" s="5" t="s">
        <v>146</v>
      </c>
      <c r="B341" s="27" t="s">
        <v>557</v>
      </c>
      <c r="C341" s="5">
        <v>80</v>
      </c>
      <c r="D341" s="5">
        <v>3010</v>
      </c>
      <c r="E341" s="10">
        <f t="shared" si="43"/>
        <v>37.625</v>
      </c>
      <c r="F341" s="32">
        <f t="shared" si="44"/>
        <v>80</v>
      </c>
      <c r="G341" s="9">
        <f t="shared" si="45"/>
        <v>3311.0000000000005</v>
      </c>
      <c r="H341" s="9"/>
      <c r="I341" s="16">
        <v>43</v>
      </c>
      <c r="J341" s="55" t="s">
        <v>855</v>
      </c>
      <c r="K341" s="29"/>
      <c r="L341" s="30"/>
    </row>
    <row r="342" spans="1:15" ht="15" customHeight="1">
      <c r="A342" s="2" t="s">
        <v>430</v>
      </c>
      <c r="B342" s="42" t="s">
        <v>557</v>
      </c>
      <c r="C342" s="2">
        <v>3</v>
      </c>
      <c r="D342" s="2">
        <v>17</v>
      </c>
      <c r="E342" s="10">
        <f aca="true" t="shared" si="46" ref="E342:E347">D342/C342</f>
        <v>5.666666666666667</v>
      </c>
      <c r="F342" s="32">
        <f aca="true" t="shared" si="47" ref="F342:F347">C342</f>
        <v>3</v>
      </c>
      <c r="G342" s="44">
        <f aca="true" t="shared" si="48" ref="G342:G347">IF(D342&lt;750,D342*1.05,D342*1.1)</f>
        <v>17.85</v>
      </c>
      <c r="H342"/>
      <c r="I342" s="45">
        <v>45</v>
      </c>
      <c r="J342" s="55" t="s">
        <v>856</v>
      </c>
      <c r="K342" s="2"/>
      <c r="L342" s="2"/>
      <c r="M342" s="2"/>
      <c r="N342" s="2"/>
      <c r="O342" s="2"/>
    </row>
    <row r="343" spans="1:14" ht="15">
      <c r="A343" s="5" t="s">
        <v>291</v>
      </c>
      <c r="B343" s="27" t="s">
        <v>75</v>
      </c>
      <c r="C343" s="5">
        <v>80</v>
      </c>
      <c r="D343" s="5">
        <v>1913</v>
      </c>
      <c r="E343" s="10">
        <f t="shared" si="46"/>
        <v>23.9125</v>
      </c>
      <c r="F343" s="32">
        <f t="shared" si="47"/>
        <v>80</v>
      </c>
      <c r="G343" s="9">
        <f t="shared" si="48"/>
        <v>2104.3</v>
      </c>
      <c r="H343" s="9"/>
      <c r="I343" s="16">
        <v>45</v>
      </c>
      <c r="J343" s="55" t="s">
        <v>729</v>
      </c>
      <c r="K343" s="5"/>
      <c r="L343" s="5"/>
      <c r="M343" s="5"/>
      <c r="N343" s="5"/>
    </row>
    <row r="344" spans="1:10" ht="15">
      <c r="A344" s="5" t="s">
        <v>85</v>
      </c>
      <c r="B344" s="27" t="s">
        <v>27</v>
      </c>
      <c r="C344" s="5">
        <v>82</v>
      </c>
      <c r="D344" s="5">
        <v>1710</v>
      </c>
      <c r="E344" s="10">
        <f t="shared" si="46"/>
        <v>20.853658536585368</v>
      </c>
      <c r="F344" s="32">
        <f t="shared" si="47"/>
        <v>82</v>
      </c>
      <c r="G344" s="9">
        <f t="shared" si="48"/>
        <v>1881.0000000000002</v>
      </c>
      <c r="I344" s="16">
        <v>21</v>
      </c>
      <c r="J344" s="55" t="s">
        <v>746</v>
      </c>
    </row>
    <row r="345" spans="1:10" ht="15">
      <c r="A345" s="2" t="s">
        <v>107</v>
      </c>
      <c r="B345" s="42" t="s">
        <v>55</v>
      </c>
      <c r="C345" s="2">
        <v>68</v>
      </c>
      <c r="D345" s="2">
        <v>1503</v>
      </c>
      <c r="E345" s="10">
        <f t="shared" si="46"/>
        <v>22.102941176470587</v>
      </c>
      <c r="F345" s="32">
        <f t="shared" si="47"/>
        <v>68</v>
      </c>
      <c r="G345" s="44">
        <f t="shared" si="48"/>
        <v>1653.3000000000002</v>
      </c>
      <c r="H345" s="44"/>
      <c r="I345" s="45">
        <v>12</v>
      </c>
      <c r="J345" s="55" t="s">
        <v>857</v>
      </c>
    </row>
    <row r="346" spans="1:10" ht="15">
      <c r="A346" s="2" t="s">
        <v>646</v>
      </c>
      <c r="B346" s="42" t="s">
        <v>19</v>
      </c>
      <c r="C346" s="2">
        <v>67</v>
      </c>
      <c r="D346" s="2">
        <v>862</v>
      </c>
      <c r="E346" s="10">
        <f t="shared" si="46"/>
        <v>12.865671641791044</v>
      </c>
      <c r="F346" s="32">
        <f t="shared" si="47"/>
        <v>67</v>
      </c>
      <c r="G346" s="44">
        <f t="shared" si="48"/>
        <v>948.2</v>
      </c>
      <c r="H346" s="44"/>
      <c r="I346" s="45">
        <v>12</v>
      </c>
      <c r="J346" s="62" t="s">
        <v>816</v>
      </c>
    </row>
    <row r="347" spans="1:10" ht="15">
      <c r="A347" s="2" t="s">
        <v>654</v>
      </c>
      <c r="B347" s="42" t="s">
        <v>32</v>
      </c>
      <c r="C347" s="2">
        <v>72</v>
      </c>
      <c r="D347" s="2">
        <v>966</v>
      </c>
      <c r="E347" s="10">
        <f t="shared" si="46"/>
        <v>13.416666666666666</v>
      </c>
      <c r="F347" s="32">
        <f t="shared" si="47"/>
        <v>72</v>
      </c>
      <c r="G347" s="44">
        <f t="shared" si="48"/>
        <v>1062.6000000000001</v>
      </c>
      <c r="H347" s="44"/>
      <c r="I347" s="45">
        <v>453</v>
      </c>
      <c r="J347" s="62" t="s">
        <v>858</v>
      </c>
    </row>
    <row r="348" spans="1:13" ht="15">
      <c r="A348" s="2" t="s">
        <v>406</v>
      </c>
      <c r="B348" s="42" t="s">
        <v>24</v>
      </c>
      <c r="C348" s="2">
        <v>81</v>
      </c>
      <c r="D348" s="2">
        <v>1932</v>
      </c>
      <c r="E348" s="10">
        <f t="shared" si="43"/>
        <v>23.85185185185185</v>
      </c>
      <c r="F348" s="32">
        <f t="shared" si="44"/>
        <v>81</v>
      </c>
      <c r="G348" s="9">
        <f t="shared" si="45"/>
        <v>2125.2000000000003</v>
      </c>
      <c r="H348"/>
      <c r="I348" s="45">
        <v>54</v>
      </c>
      <c r="J348" s="55" t="s">
        <v>859</v>
      </c>
      <c r="K348" s="2"/>
      <c r="L348" s="2"/>
      <c r="M348" s="2"/>
    </row>
    <row r="349" spans="1:15" ht="15">
      <c r="A349" s="17" t="s">
        <v>151</v>
      </c>
      <c r="B349" s="20"/>
      <c r="C349" s="9"/>
      <c r="D349" s="18">
        <f>SUM(D333:D348)</f>
        <v>22016</v>
      </c>
      <c r="E349" s="21"/>
      <c r="F349" s="9"/>
      <c r="G349" s="18">
        <f>SUM(G333:G348)</f>
        <v>24168.2</v>
      </c>
      <c r="H349" s="18"/>
      <c r="I349" s="12"/>
      <c r="K349" s="5"/>
      <c r="L349" s="5"/>
      <c r="M349" s="5"/>
      <c r="N349" s="5"/>
      <c r="O349" s="5"/>
    </row>
    <row r="350" spans="1:15" ht="15">
      <c r="A350" s="17"/>
      <c r="B350" s="20"/>
      <c r="C350" s="9"/>
      <c r="D350" s="18"/>
      <c r="E350" s="21"/>
      <c r="F350" s="9"/>
      <c r="G350" s="18"/>
      <c r="H350" s="18"/>
      <c r="I350" s="12"/>
      <c r="K350" s="5"/>
      <c r="L350" s="5"/>
      <c r="M350" s="5"/>
      <c r="N350" s="5"/>
      <c r="O350" s="5"/>
    </row>
    <row r="351" spans="1:15" ht="15">
      <c r="A351" s="17"/>
      <c r="B351" s="20"/>
      <c r="C351" s="9"/>
      <c r="D351" s="18"/>
      <c r="E351" s="21"/>
      <c r="F351" s="9"/>
      <c r="G351" s="18"/>
      <c r="H351" s="18"/>
      <c r="I351" s="12"/>
      <c r="K351" s="5"/>
      <c r="L351" s="5"/>
      <c r="M351" s="5"/>
      <c r="N351" s="5"/>
      <c r="O351" s="5"/>
    </row>
    <row r="352" spans="1:15" ht="15.75">
      <c r="A352" s="13" t="s">
        <v>152</v>
      </c>
      <c r="B352" s="20"/>
      <c r="C352" s="9"/>
      <c r="D352" s="18"/>
      <c r="E352" s="21"/>
      <c r="F352" s="9"/>
      <c r="G352" s="18"/>
      <c r="H352" s="18"/>
      <c r="I352" s="12"/>
      <c r="K352" s="5"/>
      <c r="L352" s="5"/>
      <c r="M352" s="5"/>
      <c r="N352" s="5"/>
      <c r="O352" s="5"/>
    </row>
    <row r="353" spans="1:15" ht="15">
      <c r="A353" s="15" t="s">
        <v>576</v>
      </c>
      <c r="B353" s="20"/>
      <c r="C353" s="9"/>
      <c r="D353" s="18"/>
      <c r="E353" s="21"/>
      <c r="F353" s="9"/>
      <c r="G353" s="18"/>
      <c r="H353" s="18"/>
      <c r="I353" s="12"/>
      <c r="K353" s="5"/>
      <c r="L353" s="5"/>
      <c r="M353" s="5"/>
      <c r="N353" s="5"/>
      <c r="O353" s="5"/>
    </row>
    <row r="354" spans="1:10" ht="15">
      <c r="A354" s="2" t="s">
        <v>523</v>
      </c>
      <c r="B354" s="42" t="s">
        <v>400</v>
      </c>
      <c r="C354" s="2">
        <v>17</v>
      </c>
      <c r="D354" s="2">
        <v>256</v>
      </c>
      <c r="E354" s="10">
        <f aca="true" t="shared" si="49" ref="E354:E368">D354/C354</f>
        <v>15.058823529411764</v>
      </c>
      <c r="F354" s="32">
        <f aca="true" t="shared" si="50" ref="F354:F371">C354</f>
        <v>17</v>
      </c>
      <c r="G354" s="44">
        <f aca="true" t="shared" si="51" ref="G354:G371">IF(D354&lt;750,D354*1.05,D354*1.1)</f>
        <v>268.8</v>
      </c>
      <c r="H354"/>
      <c r="I354" s="45">
        <v>23</v>
      </c>
      <c r="J354" s="55" t="s">
        <v>860</v>
      </c>
    </row>
    <row r="355" spans="1:15" ht="15">
      <c r="A355" s="5" t="s">
        <v>266</v>
      </c>
      <c r="B355" s="27" t="s">
        <v>48</v>
      </c>
      <c r="C355" s="5">
        <v>76</v>
      </c>
      <c r="D355" s="5">
        <v>1813</v>
      </c>
      <c r="E355" s="10">
        <f t="shared" si="49"/>
        <v>23.855263157894736</v>
      </c>
      <c r="F355" s="32">
        <f t="shared" si="50"/>
        <v>76</v>
      </c>
      <c r="G355" s="9">
        <f t="shared" si="51"/>
        <v>1994.3000000000002</v>
      </c>
      <c r="H355" s="9"/>
      <c r="I355" s="16">
        <v>34</v>
      </c>
      <c r="J355" s="55" t="s">
        <v>861</v>
      </c>
      <c r="K355" s="37"/>
      <c r="L355" s="38"/>
      <c r="M355" s="5"/>
      <c r="N355" s="5"/>
      <c r="O355" s="5"/>
    </row>
    <row r="356" spans="1:15" ht="15">
      <c r="A356" s="2" t="s">
        <v>215</v>
      </c>
      <c r="B356" s="42" t="s">
        <v>72</v>
      </c>
      <c r="C356" s="2">
        <v>76</v>
      </c>
      <c r="D356" s="2">
        <v>1372</v>
      </c>
      <c r="E356" s="10">
        <f t="shared" si="49"/>
        <v>18.05263157894737</v>
      </c>
      <c r="F356" s="32">
        <f t="shared" si="50"/>
        <v>76</v>
      </c>
      <c r="G356" s="44">
        <f t="shared" si="51"/>
        <v>1509.2</v>
      </c>
      <c r="H356"/>
      <c r="I356" s="45">
        <v>23</v>
      </c>
      <c r="J356" s="55" t="s">
        <v>862</v>
      </c>
      <c r="K356" s="2"/>
      <c r="L356" s="2"/>
      <c r="M356" s="2"/>
      <c r="N356" s="2"/>
      <c r="O356" s="2"/>
    </row>
    <row r="357" spans="1:10" ht="15">
      <c r="A357" s="2" t="s">
        <v>509</v>
      </c>
      <c r="B357" s="42" t="s">
        <v>506</v>
      </c>
      <c r="C357" s="2">
        <v>77</v>
      </c>
      <c r="D357" s="2">
        <v>1614</v>
      </c>
      <c r="E357" s="10">
        <f t="shared" si="49"/>
        <v>20.961038961038962</v>
      </c>
      <c r="F357" s="32">
        <f t="shared" si="50"/>
        <v>77</v>
      </c>
      <c r="G357" s="44">
        <f t="shared" si="51"/>
        <v>1775.4</v>
      </c>
      <c r="H357"/>
      <c r="I357" s="45">
        <v>12</v>
      </c>
      <c r="J357" s="55" t="s">
        <v>863</v>
      </c>
    </row>
    <row r="358" spans="1:15" ht="15">
      <c r="A358" s="5" t="s">
        <v>154</v>
      </c>
      <c r="B358" s="27" t="s">
        <v>48</v>
      </c>
      <c r="C358" s="5">
        <v>63</v>
      </c>
      <c r="D358" s="5">
        <v>2221</v>
      </c>
      <c r="E358" s="10">
        <f t="shared" si="49"/>
        <v>35.25396825396825</v>
      </c>
      <c r="F358" s="32">
        <f t="shared" si="50"/>
        <v>63</v>
      </c>
      <c r="G358" s="9">
        <f t="shared" si="51"/>
        <v>2443.1000000000004</v>
      </c>
      <c r="H358" s="9"/>
      <c r="I358" s="16">
        <v>12</v>
      </c>
      <c r="J358" s="55" t="s">
        <v>864</v>
      </c>
      <c r="K358" s="37"/>
      <c r="L358" s="38"/>
      <c r="M358" s="5"/>
      <c r="N358" s="5"/>
      <c r="O358" s="5"/>
    </row>
    <row r="359" spans="1:15" ht="15">
      <c r="A359" s="5" t="s">
        <v>385</v>
      </c>
      <c r="B359" s="27" t="s">
        <v>94</v>
      </c>
      <c r="C359" s="5">
        <v>66</v>
      </c>
      <c r="D359" s="5">
        <v>1127</v>
      </c>
      <c r="E359" s="10">
        <f t="shared" si="49"/>
        <v>17.075757575757574</v>
      </c>
      <c r="F359" s="32">
        <f t="shared" si="50"/>
        <v>66</v>
      </c>
      <c r="G359" s="9">
        <f t="shared" si="51"/>
        <v>1239.7</v>
      </c>
      <c r="I359" s="16">
        <v>45</v>
      </c>
      <c r="J359" s="55" t="s">
        <v>865</v>
      </c>
      <c r="K359" s="37"/>
      <c r="L359" s="38"/>
      <c r="M359" s="5"/>
      <c r="N359" s="5"/>
      <c r="O359" s="5"/>
    </row>
    <row r="360" spans="1:10" ht="15">
      <c r="A360" s="2" t="s">
        <v>560</v>
      </c>
      <c r="B360" s="42" t="s">
        <v>127</v>
      </c>
      <c r="C360" s="2">
        <v>79</v>
      </c>
      <c r="D360" s="2">
        <v>1410</v>
      </c>
      <c r="E360" s="10">
        <f t="shared" si="49"/>
        <v>17.848101265822784</v>
      </c>
      <c r="F360" s="32">
        <f t="shared" si="50"/>
        <v>79</v>
      </c>
      <c r="G360" s="44">
        <f t="shared" si="51"/>
        <v>1551.0000000000002</v>
      </c>
      <c r="H360"/>
      <c r="I360" s="45">
        <v>32</v>
      </c>
      <c r="J360" s="55" t="s">
        <v>866</v>
      </c>
    </row>
    <row r="361" spans="1:15" ht="15">
      <c r="A361" s="5" t="s">
        <v>119</v>
      </c>
      <c r="B361" s="27" t="s">
        <v>439</v>
      </c>
      <c r="C361" s="5">
        <v>77</v>
      </c>
      <c r="D361" s="5">
        <v>1740</v>
      </c>
      <c r="E361" s="10">
        <f t="shared" si="49"/>
        <v>22.5974025974026</v>
      </c>
      <c r="F361" s="32">
        <f t="shared" si="50"/>
        <v>77</v>
      </c>
      <c r="G361" s="9">
        <f t="shared" si="51"/>
        <v>1914.0000000000002</v>
      </c>
      <c r="I361" s="16">
        <v>54</v>
      </c>
      <c r="J361" s="55" t="s">
        <v>867</v>
      </c>
      <c r="K361" s="37"/>
      <c r="L361" s="38"/>
      <c r="M361" s="5"/>
      <c r="N361" s="5"/>
      <c r="O361" s="5"/>
    </row>
    <row r="362" spans="1:15" ht="15">
      <c r="A362" s="5" t="s">
        <v>280</v>
      </c>
      <c r="B362" s="27" t="s">
        <v>24</v>
      </c>
      <c r="C362" s="5">
        <v>78</v>
      </c>
      <c r="D362" s="5">
        <v>3190</v>
      </c>
      <c r="E362" s="10">
        <f t="shared" si="49"/>
        <v>40.8974358974359</v>
      </c>
      <c r="F362" s="32">
        <f t="shared" si="50"/>
        <v>78</v>
      </c>
      <c r="G362" s="9">
        <f t="shared" si="51"/>
        <v>3509.0000000000005</v>
      </c>
      <c r="H362" s="9"/>
      <c r="I362" s="16">
        <v>314</v>
      </c>
      <c r="J362" s="55" t="s">
        <v>868</v>
      </c>
      <c r="K362" s="2"/>
      <c r="L362" s="2"/>
      <c r="M362" s="2"/>
      <c r="N362" s="2"/>
      <c r="O362" s="2"/>
    </row>
    <row r="363" spans="1:10" ht="15">
      <c r="A363" s="5" t="s">
        <v>172</v>
      </c>
      <c r="B363" s="27" t="s">
        <v>14</v>
      </c>
      <c r="C363" s="5">
        <v>80</v>
      </c>
      <c r="D363" s="5">
        <v>2966</v>
      </c>
      <c r="E363" s="10">
        <f t="shared" si="49"/>
        <v>37.075</v>
      </c>
      <c r="F363" s="32">
        <f t="shared" si="50"/>
        <v>80</v>
      </c>
      <c r="G363" s="9">
        <f t="shared" si="51"/>
        <v>3262.6000000000004</v>
      </c>
      <c r="H363" s="5"/>
      <c r="I363" s="16">
        <v>12</v>
      </c>
      <c r="J363" s="55" t="s">
        <v>869</v>
      </c>
    </row>
    <row r="364" spans="1:15" ht="15">
      <c r="A364" s="5" t="s">
        <v>147</v>
      </c>
      <c r="B364" s="27" t="s">
        <v>127</v>
      </c>
      <c r="C364" s="5">
        <v>63</v>
      </c>
      <c r="D364" s="5">
        <v>1783</v>
      </c>
      <c r="E364" s="10">
        <f t="shared" si="49"/>
        <v>28.3015873015873</v>
      </c>
      <c r="F364" s="32">
        <f t="shared" si="50"/>
        <v>63</v>
      </c>
      <c r="G364" s="9">
        <f t="shared" si="51"/>
        <v>1961.3000000000002</v>
      </c>
      <c r="H364" s="9"/>
      <c r="I364" s="12">
        <v>54</v>
      </c>
      <c r="J364" s="55" t="s">
        <v>870</v>
      </c>
      <c r="K364" s="2"/>
      <c r="L364" s="2"/>
      <c r="M364" s="2"/>
      <c r="N364" s="2"/>
      <c r="O364" s="2"/>
    </row>
    <row r="365" spans="1:10" ht="15">
      <c r="A365" s="19" t="s">
        <v>158</v>
      </c>
      <c r="B365" s="27" t="s">
        <v>506</v>
      </c>
      <c r="C365" s="5">
        <v>80</v>
      </c>
      <c r="D365" s="5">
        <v>1676</v>
      </c>
      <c r="E365" s="10">
        <f t="shared" si="49"/>
        <v>20.95</v>
      </c>
      <c r="F365" s="32">
        <f t="shared" si="50"/>
        <v>80</v>
      </c>
      <c r="G365" s="9">
        <f t="shared" si="51"/>
        <v>1843.6000000000001</v>
      </c>
      <c r="H365" s="5"/>
      <c r="I365" s="12">
        <v>54</v>
      </c>
      <c r="J365" s="55" t="s">
        <v>871</v>
      </c>
    </row>
    <row r="366" spans="1:10" ht="15">
      <c r="A366" s="2" t="s">
        <v>246</v>
      </c>
      <c r="B366" s="42" t="s">
        <v>24</v>
      </c>
      <c r="C366" s="2">
        <v>15</v>
      </c>
      <c r="D366" s="2">
        <v>129</v>
      </c>
      <c r="E366" s="10">
        <f t="shared" si="49"/>
        <v>8.6</v>
      </c>
      <c r="F366" s="32">
        <f t="shared" si="50"/>
        <v>15</v>
      </c>
      <c r="G366" s="44">
        <f t="shared" si="51"/>
        <v>135.45000000000002</v>
      </c>
      <c r="H366"/>
      <c r="I366" s="46">
        <v>32</v>
      </c>
      <c r="J366" s="55" t="s">
        <v>872</v>
      </c>
    </row>
    <row r="367" spans="1:10" ht="15">
      <c r="A367" s="2" t="s">
        <v>644</v>
      </c>
      <c r="B367" s="42" t="s">
        <v>60</v>
      </c>
      <c r="C367" s="2">
        <v>27</v>
      </c>
      <c r="D367" s="2">
        <v>244</v>
      </c>
      <c r="E367" s="10">
        <f t="shared" si="49"/>
        <v>9.037037037037036</v>
      </c>
      <c r="F367" s="32">
        <f t="shared" si="50"/>
        <v>27</v>
      </c>
      <c r="G367" s="44">
        <f t="shared" si="51"/>
        <v>256.2</v>
      </c>
      <c r="H367" s="44"/>
      <c r="I367" s="45">
        <v>54</v>
      </c>
      <c r="J367" s="62" t="s">
        <v>873</v>
      </c>
    </row>
    <row r="368" spans="1:10" ht="15">
      <c r="A368" s="2" t="s">
        <v>401</v>
      </c>
      <c r="B368" s="42" t="s">
        <v>15</v>
      </c>
      <c r="C368" s="2">
        <v>31</v>
      </c>
      <c r="D368" s="2">
        <v>278</v>
      </c>
      <c r="E368" s="10">
        <f t="shared" si="49"/>
        <v>8.96774193548387</v>
      </c>
      <c r="F368" s="32">
        <f t="shared" si="50"/>
        <v>31</v>
      </c>
      <c r="G368" s="44">
        <f t="shared" si="51"/>
        <v>291.90000000000003</v>
      </c>
      <c r="H368"/>
      <c r="I368" s="45">
        <v>32</v>
      </c>
      <c r="J368" s="62" t="s">
        <v>874</v>
      </c>
    </row>
    <row r="369" spans="1:13" ht="15">
      <c r="A369" s="5" t="s">
        <v>185</v>
      </c>
      <c r="B369" s="27"/>
      <c r="C369" s="5"/>
      <c r="D369" s="5"/>
      <c r="E369" s="10"/>
      <c r="F369" s="32">
        <f t="shared" si="50"/>
        <v>0</v>
      </c>
      <c r="G369" s="9">
        <f t="shared" si="51"/>
        <v>0</v>
      </c>
      <c r="I369" s="16"/>
      <c r="J369" s="55" t="s">
        <v>745</v>
      </c>
      <c r="K369" s="2"/>
      <c r="L369" s="2"/>
      <c r="M369" s="2"/>
    </row>
    <row r="370" spans="1:10" ht="15">
      <c r="A370" s="2" t="s">
        <v>437</v>
      </c>
      <c r="B370" s="42" t="s">
        <v>42</v>
      </c>
      <c r="C370" s="2">
        <v>39</v>
      </c>
      <c r="D370" s="2">
        <v>563</v>
      </c>
      <c r="E370" s="10">
        <f>D370/C370</f>
        <v>14.435897435897436</v>
      </c>
      <c r="F370" s="32">
        <f t="shared" si="50"/>
        <v>39</v>
      </c>
      <c r="G370" s="44">
        <f t="shared" si="51"/>
        <v>591.15</v>
      </c>
      <c r="H370"/>
      <c r="I370" s="45">
        <v>23</v>
      </c>
      <c r="J370" s="55" t="s">
        <v>875</v>
      </c>
    </row>
    <row r="371" spans="1:10" ht="15">
      <c r="A371" s="2" t="s">
        <v>109</v>
      </c>
      <c r="B371" s="42" t="s">
        <v>42</v>
      </c>
      <c r="C371" s="2">
        <v>36</v>
      </c>
      <c r="D371" s="2">
        <v>390</v>
      </c>
      <c r="E371" s="10">
        <f>D371/C371</f>
        <v>10.833333333333334</v>
      </c>
      <c r="F371" s="32">
        <f t="shared" si="50"/>
        <v>36</v>
      </c>
      <c r="G371" s="44">
        <f t="shared" si="51"/>
        <v>409.5</v>
      </c>
      <c r="H371"/>
      <c r="I371" s="46">
        <v>54</v>
      </c>
      <c r="J371" s="62" t="s">
        <v>876</v>
      </c>
    </row>
    <row r="372" spans="1:15" ht="15">
      <c r="A372" s="17" t="s">
        <v>163</v>
      </c>
      <c r="B372" s="8"/>
      <c r="C372" s="9"/>
      <c r="D372" s="18">
        <f>SUM(D354:D371)</f>
        <v>22772</v>
      </c>
      <c r="E372" s="21"/>
      <c r="F372" s="9"/>
      <c r="G372" s="18">
        <f>SUM(G354:G371)</f>
        <v>24956.200000000004</v>
      </c>
      <c r="H372" s="18"/>
      <c r="I372" s="12"/>
      <c r="K372" s="5"/>
      <c r="L372" s="5"/>
      <c r="M372" s="5"/>
      <c r="N372" s="5"/>
      <c r="O372" s="5"/>
    </row>
    <row r="373" spans="1:15" ht="15">
      <c r="A373" s="17"/>
      <c r="B373" s="8"/>
      <c r="C373" s="9"/>
      <c r="D373" s="18"/>
      <c r="E373" s="10"/>
      <c r="F373" s="9"/>
      <c r="G373" s="18"/>
      <c r="H373" s="18"/>
      <c r="I373" s="12"/>
      <c r="K373" s="5"/>
      <c r="L373" s="5"/>
      <c r="M373" s="5"/>
      <c r="N373" s="5"/>
      <c r="O373" s="5"/>
    </row>
    <row r="374" spans="1:15" ht="15">
      <c r="A374" s="17"/>
      <c r="B374" s="20"/>
      <c r="C374" s="9"/>
      <c r="D374" s="18"/>
      <c r="E374" s="21"/>
      <c r="F374" s="9"/>
      <c r="G374" s="18"/>
      <c r="H374" s="18"/>
      <c r="I374" s="12"/>
      <c r="K374" s="5"/>
      <c r="L374" s="5"/>
      <c r="M374" s="5"/>
      <c r="N374" s="5"/>
      <c r="O374" s="5"/>
    </row>
    <row r="375" spans="1:15" ht="15.75">
      <c r="A375" s="13" t="s">
        <v>164</v>
      </c>
      <c r="B375" s="20"/>
      <c r="C375" s="9"/>
      <c r="D375" s="18"/>
      <c r="E375" s="21"/>
      <c r="F375" s="9"/>
      <c r="G375" s="18"/>
      <c r="H375" s="18"/>
      <c r="I375" s="12"/>
      <c r="K375" s="5"/>
      <c r="L375" s="5"/>
      <c r="M375" s="5"/>
      <c r="N375" s="5"/>
      <c r="O375" s="5"/>
    </row>
    <row r="376" spans="1:15" ht="15">
      <c r="A376" s="31" t="s">
        <v>442</v>
      </c>
      <c r="B376" s="20"/>
      <c r="C376" s="9"/>
      <c r="D376" s="18"/>
      <c r="E376" s="21"/>
      <c r="F376" s="9"/>
      <c r="G376" s="18"/>
      <c r="H376" s="18"/>
      <c r="I376" s="12"/>
      <c r="K376" s="5"/>
      <c r="L376" s="5"/>
      <c r="M376" s="5"/>
      <c r="N376" s="5"/>
      <c r="O376" s="5"/>
    </row>
    <row r="377" spans="1:10" ht="15">
      <c r="A377" s="2" t="s">
        <v>587</v>
      </c>
      <c r="B377" s="42" t="s">
        <v>72</v>
      </c>
      <c r="C377" s="2">
        <v>32</v>
      </c>
      <c r="D377" s="2">
        <v>214</v>
      </c>
      <c r="E377" s="10">
        <f aca="true" t="shared" si="52" ref="E377:E394">D377/C377</f>
        <v>6.6875</v>
      </c>
      <c r="F377" s="32">
        <f aca="true" t="shared" si="53" ref="F377:F394">C377</f>
        <v>32</v>
      </c>
      <c r="G377" s="44">
        <f aca="true" t="shared" si="54" ref="G377:G393">IF(D377&lt;750,D377*1.05,D377*1.1)</f>
        <v>224.70000000000002</v>
      </c>
      <c r="H377" s="44"/>
      <c r="I377" s="45">
        <v>2</v>
      </c>
      <c r="J377" s="62" t="s">
        <v>877</v>
      </c>
    </row>
    <row r="378" spans="1:10" ht="15">
      <c r="A378" s="2" t="s">
        <v>588</v>
      </c>
      <c r="B378" s="42" t="s">
        <v>19</v>
      </c>
      <c r="C378" s="2">
        <v>63</v>
      </c>
      <c r="D378" s="2">
        <v>1392</v>
      </c>
      <c r="E378" s="10">
        <f t="shared" si="52"/>
        <v>22.095238095238095</v>
      </c>
      <c r="F378" s="32">
        <f t="shared" si="53"/>
        <v>63</v>
      </c>
      <c r="G378" s="44">
        <f t="shared" si="54"/>
        <v>1531.2</v>
      </c>
      <c r="H378" s="44"/>
      <c r="I378" s="45">
        <v>54</v>
      </c>
      <c r="J378" s="62" t="s">
        <v>878</v>
      </c>
    </row>
    <row r="379" spans="1:10" ht="15">
      <c r="A379" s="2" t="s">
        <v>577</v>
      </c>
      <c r="B379" s="42" t="s">
        <v>557</v>
      </c>
      <c r="C379" s="2">
        <v>45</v>
      </c>
      <c r="D379" s="2">
        <v>503</v>
      </c>
      <c r="E379" s="10">
        <f t="shared" si="52"/>
        <v>11.177777777777777</v>
      </c>
      <c r="F379" s="32">
        <f t="shared" si="53"/>
        <v>45</v>
      </c>
      <c r="G379" s="44">
        <f t="shared" si="54"/>
        <v>528.15</v>
      </c>
      <c r="H379" s="44"/>
      <c r="I379" s="46">
        <v>12</v>
      </c>
      <c r="J379" s="62" t="s">
        <v>879</v>
      </c>
    </row>
    <row r="380" spans="1:15" ht="15">
      <c r="A380" s="2" t="s">
        <v>411</v>
      </c>
      <c r="B380" s="42" t="s">
        <v>48</v>
      </c>
      <c r="C380" s="2">
        <v>82</v>
      </c>
      <c r="D380" s="2">
        <v>2382</v>
      </c>
      <c r="E380" s="10">
        <f t="shared" si="52"/>
        <v>29.048780487804876</v>
      </c>
      <c r="F380" s="32">
        <f t="shared" si="53"/>
        <v>82</v>
      </c>
      <c r="G380" s="9">
        <f t="shared" si="54"/>
        <v>2620.2000000000003</v>
      </c>
      <c r="H380"/>
      <c r="I380" s="45">
        <v>54</v>
      </c>
      <c r="J380" s="55" t="s">
        <v>746</v>
      </c>
      <c r="K380" s="37"/>
      <c r="L380" s="38"/>
      <c r="M380" s="5"/>
      <c r="N380" s="5"/>
      <c r="O380" s="5"/>
    </row>
    <row r="381" spans="1:15" ht="15">
      <c r="A381" s="2" t="s">
        <v>270</v>
      </c>
      <c r="B381" s="42" t="s">
        <v>400</v>
      </c>
      <c r="C381" s="2">
        <v>72</v>
      </c>
      <c r="D381" s="2">
        <v>1878</v>
      </c>
      <c r="E381" s="10">
        <f t="shared" si="52"/>
        <v>26.083333333333332</v>
      </c>
      <c r="F381" s="32">
        <f t="shared" si="53"/>
        <v>72</v>
      </c>
      <c r="G381" s="9">
        <f t="shared" si="54"/>
        <v>2065.8</v>
      </c>
      <c r="H381" s="44"/>
      <c r="I381" s="46">
        <v>23</v>
      </c>
      <c r="J381" s="55" t="s">
        <v>880</v>
      </c>
      <c r="K381" s="37"/>
      <c r="L381" s="38"/>
      <c r="M381" s="5"/>
      <c r="N381" s="5"/>
      <c r="O381" s="5"/>
    </row>
    <row r="382" spans="1:15" ht="15">
      <c r="A382" s="2" t="s">
        <v>165</v>
      </c>
      <c r="B382" s="42" t="s">
        <v>94</v>
      </c>
      <c r="C382" s="2">
        <v>2</v>
      </c>
      <c r="D382" s="2">
        <v>37</v>
      </c>
      <c r="E382" s="10">
        <f t="shared" si="52"/>
        <v>18.5</v>
      </c>
      <c r="F382" s="32">
        <f t="shared" si="53"/>
        <v>2</v>
      </c>
      <c r="G382" s="9">
        <f t="shared" si="54"/>
        <v>38.85</v>
      </c>
      <c r="H382"/>
      <c r="I382" s="46">
        <v>12</v>
      </c>
      <c r="J382" s="55" t="s">
        <v>806</v>
      </c>
      <c r="K382" s="37"/>
      <c r="L382" s="38"/>
      <c r="M382" s="5"/>
      <c r="N382" s="5"/>
      <c r="O382" s="5"/>
    </row>
    <row r="383" spans="1:15" ht="15">
      <c r="A383" s="5" t="s">
        <v>166</v>
      </c>
      <c r="B383" s="27" t="s">
        <v>14</v>
      </c>
      <c r="C383" s="5">
        <v>82</v>
      </c>
      <c r="D383" s="5">
        <v>2535</v>
      </c>
      <c r="E383" s="10">
        <f t="shared" si="52"/>
        <v>30.914634146341463</v>
      </c>
      <c r="F383" s="32">
        <f t="shared" si="53"/>
        <v>82</v>
      </c>
      <c r="G383" s="9">
        <f t="shared" si="54"/>
        <v>2788.5</v>
      </c>
      <c r="I383" s="16">
        <v>54</v>
      </c>
      <c r="J383" s="55" t="s">
        <v>746</v>
      </c>
      <c r="K383" s="37"/>
      <c r="L383" s="38"/>
      <c r="M383" s="5"/>
      <c r="N383" s="5"/>
      <c r="O383" s="5"/>
    </row>
    <row r="384" spans="1:15" ht="15">
      <c r="A384" s="5" t="s">
        <v>33</v>
      </c>
      <c r="B384" s="27" t="s">
        <v>439</v>
      </c>
      <c r="C384" s="5">
        <v>80</v>
      </c>
      <c r="D384" s="5">
        <v>1761</v>
      </c>
      <c r="E384" s="10">
        <f t="shared" si="52"/>
        <v>22.0125</v>
      </c>
      <c r="F384" s="32">
        <f t="shared" si="53"/>
        <v>80</v>
      </c>
      <c r="G384" s="9">
        <f t="shared" si="54"/>
        <v>1937.1000000000001</v>
      </c>
      <c r="H384" s="5"/>
      <c r="I384" s="12">
        <v>21</v>
      </c>
      <c r="J384" s="55" t="s">
        <v>822</v>
      </c>
      <c r="K384" s="37"/>
      <c r="L384" s="38"/>
      <c r="M384" s="5"/>
      <c r="N384" s="5"/>
      <c r="O384" s="5"/>
    </row>
    <row r="385" spans="1:12" ht="15">
      <c r="A385" s="5" t="s">
        <v>167</v>
      </c>
      <c r="B385" s="27" t="s">
        <v>40</v>
      </c>
      <c r="C385" s="5">
        <v>80</v>
      </c>
      <c r="D385" s="5">
        <v>2726</v>
      </c>
      <c r="E385" s="10">
        <f t="shared" si="52"/>
        <v>34.075</v>
      </c>
      <c r="F385" s="32">
        <f t="shared" si="53"/>
        <v>80</v>
      </c>
      <c r="G385" s="9">
        <f t="shared" si="54"/>
        <v>2998.6000000000004</v>
      </c>
      <c r="H385" s="9"/>
      <c r="I385" s="12">
        <v>45</v>
      </c>
      <c r="J385" s="55" t="s">
        <v>822</v>
      </c>
      <c r="K385" s="37"/>
      <c r="L385" s="38"/>
    </row>
    <row r="386" spans="1:10" ht="15">
      <c r="A386" s="2" t="s">
        <v>550</v>
      </c>
      <c r="B386" s="42" t="s">
        <v>48</v>
      </c>
      <c r="C386" s="2">
        <v>77</v>
      </c>
      <c r="D386" s="2">
        <v>2638</v>
      </c>
      <c r="E386" s="10">
        <f t="shared" si="52"/>
        <v>34.25974025974026</v>
      </c>
      <c r="F386" s="32">
        <f t="shared" si="53"/>
        <v>77</v>
      </c>
      <c r="G386" s="44">
        <f t="shared" si="54"/>
        <v>2901.8</v>
      </c>
      <c r="H386"/>
      <c r="I386" s="45">
        <v>21</v>
      </c>
      <c r="J386" s="55" t="s">
        <v>881</v>
      </c>
    </row>
    <row r="387" spans="1:10" ht="15">
      <c r="A387" s="2" t="s">
        <v>609</v>
      </c>
      <c r="B387" s="42" t="s">
        <v>38</v>
      </c>
      <c r="C387" s="2">
        <v>72</v>
      </c>
      <c r="D387" s="2">
        <v>1090</v>
      </c>
      <c r="E387" s="10">
        <f t="shared" si="52"/>
        <v>15.13888888888889</v>
      </c>
      <c r="F387" s="32">
        <f t="shared" si="53"/>
        <v>72</v>
      </c>
      <c r="G387" s="44">
        <f t="shared" si="54"/>
        <v>1199</v>
      </c>
      <c r="H387" s="44"/>
      <c r="I387" s="45">
        <v>12</v>
      </c>
      <c r="J387" s="62" t="s">
        <v>882</v>
      </c>
    </row>
    <row r="388" spans="1:12" ht="15">
      <c r="A388" s="5" t="s">
        <v>168</v>
      </c>
      <c r="B388" s="27" t="s">
        <v>60</v>
      </c>
      <c r="C388" s="5">
        <v>54</v>
      </c>
      <c r="D388" s="5">
        <v>840</v>
      </c>
      <c r="E388" s="10">
        <f t="shared" si="52"/>
        <v>15.555555555555555</v>
      </c>
      <c r="F388" s="32">
        <f t="shared" si="53"/>
        <v>54</v>
      </c>
      <c r="G388" s="9">
        <f t="shared" si="54"/>
        <v>924.0000000000001</v>
      </c>
      <c r="I388" s="16">
        <v>54</v>
      </c>
      <c r="J388" s="55" t="s">
        <v>883</v>
      </c>
      <c r="K388" s="29"/>
      <c r="L388" s="30"/>
    </row>
    <row r="389" spans="1:13" ht="15">
      <c r="A389" s="2" t="s">
        <v>498</v>
      </c>
      <c r="B389" s="42" t="s">
        <v>37</v>
      </c>
      <c r="C389" s="2">
        <v>41</v>
      </c>
      <c r="D389" s="2">
        <v>254</v>
      </c>
      <c r="E389" s="10">
        <f t="shared" si="52"/>
        <v>6.195121951219512</v>
      </c>
      <c r="F389" s="32">
        <f t="shared" si="53"/>
        <v>41</v>
      </c>
      <c r="G389" s="44">
        <f t="shared" si="54"/>
        <v>266.7</v>
      </c>
      <c r="H389"/>
      <c r="I389" s="45">
        <v>12</v>
      </c>
      <c r="J389" s="55" t="s">
        <v>826</v>
      </c>
      <c r="K389" s="2"/>
      <c r="L389" s="2"/>
      <c r="M389" s="2"/>
    </row>
    <row r="390" spans="1:12" ht="15">
      <c r="A390" s="2" t="s">
        <v>169</v>
      </c>
      <c r="B390" s="42" t="s">
        <v>32</v>
      </c>
      <c r="C390" s="2">
        <v>54</v>
      </c>
      <c r="D390" s="2">
        <v>585</v>
      </c>
      <c r="E390" s="10">
        <f t="shared" si="52"/>
        <v>10.833333333333334</v>
      </c>
      <c r="F390" s="32">
        <f t="shared" si="53"/>
        <v>54</v>
      </c>
      <c r="G390" s="44">
        <f t="shared" si="54"/>
        <v>614.25</v>
      </c>
      <c r="H390" s="2"/>
      <c r="I390" s="45">
        <v>324</v>
      </c>
      <c r="J390" s="55" t="s">
        <v>884</v>
      </c>
      <c r="K390" s="37"/>
      <c r="L390" s="38"/>
    </row>
    <row r="391" spans="1:12" ht="15">
      <c r="A391" s="5" t="s">
        <v>279</v>
      </c>
      <c r="B391" s="27" t="s">
        <v>72</v>
      </c>
      <c r="C391" s="5">
        <v>70</v>
      </c>
      <c r="D391" s="5">
        <v>2455</v>
      </c>
      <c r="E391" s="10">
        <f t="shared" si="52"/>
        <v>35.07142857142857</v>
      </c>
      <c r="F391" s="32">
        <f t="shared" si="53"/>
        <v>70</v>
      </c>
      <c r="G391" s="9">
        <f t="shared" si="54"/>
        <v>2700.5</v>
      </c>
      <c r="H391" s="9"/>
      <c r="I391" s="16">
        <v>34</v>
      </c>
      <c r="J391" s="55" t="s">
        <v>885</v>
      </c>
      <c r="K391" s="47"/>
      <c r="L391" s="48"/>
    </row>
    <row r="392" spans="1:10" ht="15">
      <c r="A392" s="2" t="s">
        <v>548</v>
      </c>
      <c r="B392" s="42" t="s">
        <v>546</v>
      </c>
      <c r="C392" s="2">
        <v>37</v>
      </c>
      <c r="D392" s="2">
        <v>373</v>
      </c>
      <c r="E392" s="10">
        <f t="shared" si="52"/>
        <v>10.08108108108108</v>
      </c>
      <c r="F392" s="32">
        <f t="shared" si="53"/>
        <v>37</v>
      </c>
      <c r="G392" s="44">
        <f t="shared" si="54"/>
        <v>391.65000000000003</v>
      </c>
      <c r="H392"/>
      <c r="I392" s="45">
        <v>21</v>
      </c>
      <c r="J392" s="55" t="s">
        <v>886</v>
      </c>
    </row>
    <row r="393" spans="1:10" ht="15">
      <c r="A393" s="2" t="s">
        <v>23</v>
      </c>
      <c r="B393" s="42" t="s">
        <v>14</v>
      </c>
      <c r="C393" s="2">
        <v>53</v>
      </c>
      <c r="D393" s="2">
        <v>919</v>
      </c>
      <c r="E393" s="10">
        <f t="shared" si="52"/>
        <v>17.339622641509433</v>
      </c>
      <c r="F393" s="32">
        <f t="shared" si="53"/>
        <v>53</v>
      </c>
      <c r="G393" s="44">
        <f t="shared" si="54"/>
        <v>1010.9000000000001</v>
      </c>
      <c r="H393" s="44"/>
      <c r="I393" s="46">
        <v>12</v>
      </c>
      <c r="J393" s="55" t="s">
        <v>887</v>
      </c>
    </row>
    <row r="394" spans="1:10" ht="15">
      <c r="A394" s="2" t="s">
        <v>698</v>
      </c>
      <c r="B394" s="42" t="s">
        <v>48</v>
      </c>
      <c r="C394" s="2">
        <v>37</v>
      </c>
      <c r="D394" s="2">
        <v>353</v>
      </c>
      <c r="E394" s="10">
        <f t="shared" si="52"/>
        <v>9.54054054054054</v>
      </c>
      <c r="F394" s="32">
        <f t="shared" si="53"/>
        <v>37</v>
      </c>
      <c r="G394" s="44">
        <f>IF(D394&lt;750,D394*1.05,D394*1.1-126)</f>
        <v>370.65000000000003</v>
      </c>
      <c r="H394"/>
      <c r="I394" s="45">
        <v>435</v>
      </c>
      <c r="J394" s="55" t="s">
        <v>888</v>
      </c>
    </row>
    <row r="395" spans="1:15" ht="15">
      <c r="A395" s="17" t="s">
        <v>173</v>
      </c>
      <c r="B395" s="8"/>
      <c r="C395" s="9"/>
      <c r="D395" s="18">
        <f>SUM(D377:D394)</f>
        <v>22935</v>
      </c>
      <c r="E395" s="21"/>
      <c r="F395" s="9"/>
      <c r="G395" s="18">
        <f>SUM(G377:G394)</f>
        <v>25112.550000000007</v>
      </c>
      <c r="H395" s="18"/>
      <c r="I395" s="12"/>
      <c r="K395" s="5"/>
      <c r="L395" s="5"/>
      <c r="M395" s="5"/>
      <c r="N395" s="5"/>
      <c r="O395" s="5"/>
    </row>
    <row r="396" spans="1:15" ht="15">
      <c r="A396" s="17"/>
      <c r="B396" s="8"/>
      <c r="C396" s="9"/>
      <c r="D396" s="18"/>
      <c r="E396" s="10"/>
      <c r="F396" s="9"/>
      <c r="G396" s="18"/>
      <c r="H396" s="18"/>
      <c r="I396" s="12"/>
      <c r="K396" s="5"/>
      <c r="L396" s="5"/>
      <c r="M396" s="5"/>
      <c r="N396" s="5"/>
      <c r="O396" s="5"/>
    </row>
    <row r="397" spans="1:15" ht="15">
      <c r="A397" s="17"/>
      <c r="B397" s="8"/>
      <c r="C397" s="9"/>
      <c r="D397" s="18"/>
      <c r="E397" s="10"/>
      <c r="F397" s="9"/>
      <c r="G397" s="18"/>
      <c r="H397" s="18"/>
      <c r="I397" s="12"/>
      <c r="K397" s="5"/>
      <c r="L397" s="5"/>
      <c r="M397" s="5"/>
      <c r="N397" s="5"/>
      <c r="O397" s="5"/>
    </row>
    <row r="398" spans="1:15" ht="15.75">
      <c r="A398" s="13" t="s">
        <v>673</v>
      </c>
      <c r="B398" s="8"/>
      <c r="C398" s="9"/>
      <c r="D398" s="18"/>
      <c r="E398" s="10"/>
      <c r="F398" s="9"/>
      <c r="G398" s="18"/>
      <c r="H398" s="18"/>
      <c r="I398" s="12"/>
      <c r="K398" s="5"/>
      <c r="L398" s="5"/>
      <c r="M398" s="5"/>
      <c r="N398" s="5"/>
      <c r="O398" s="5"/>
    </row>
    <row r="399" spans="1:15" ht="15">
      <c r="A399" s="15" t="s">
        <v>674</v>
      </c>
      <c r="B399" s="8"/>
      <c r="C399" s="9"/>
      <c r="D399" s="18"/>
      <c r="E399" s="10"/>
      <c r="F399" s="9"/>
      <c r="G399" s="18"/>
      <c r="H399" s="18"/>
      <c r="I399" s="12"/>
      <c r="K399" s="5"/>
      <c r="L399" s="5"/>
      <c r="M399" s="5"/>
      <c r="N399" s="5"/>
      <c r="O399" s="5"/>
    </row>
    <row r="400" spans="1:10" ht="15">
      <c r="A400" s="2" t="s">
        <v>593</v>
      </c>
      <c r="B400" s="42" t="s">
        <v>21</v>
      </c>
      <c r="C400" s="2">
        <v>68</v>
      </c>
      <c r="D400" s="2">
        <v>1064</v>
      </c>
      <c r="E400" s="10">
        <f aca="true" t="shared" si="55" ref="E400:E415">D400/C400</f>
        <v>15.647058823529411</v>
      </c>
      <c r="F400" s="32">
        <f aca="true" t="shared" si="56" ref="F400:F415">C400</f>
        <v>68</v>
      </c>
      <c r="G400" s="44">
        <f aca="true" t="shared" si="57" ref="G400:G415">IF(D400&lt;750,D400*1.05,D400*1.1)</f>
        <v>1170.4</v>
      </c>
      <c r="H400" s="44"/>
      <c r="I400" s="45">
        <v>34</v>
      </c>
      <c r="J400" s="62" t="s">
        <v>889</v>
      </c>
    </row>
    <row r="401" spans="1:15" ht="15">
      <c r="A401" s="2" t="s">
        <v>518</v>
      </c>
      <c r="B401" s="42" t="s">
        <v>60</v>
      </c>
      <c r="C401" s="2">
        <v>82</v>
      </c>
      <c r="D401" s="2">
        <v>2848</v>
      </c>
      <c r="E401" s="10">
        <f t="shared" si="55"/>
        <v>34.73170731707317</v>
      </c>
      <c r="F401" s="32">
        <f t="shared" si="56"/>
        <v>82</v>
      </c>
      <c r="G401" s="44">
        <f t="shared" si="57"/>
        <v>3132.8</v>
      </c>
      <c r="H401"/>
      <c r="I401" s="45">
        <v>321</v>
      </c>
      <c r="J401" s="55" t="s">
        <v>746</v>
      </c>
      <c r="K401" s="5"/>
      <c r="L401" s="5"/>
      <c r="M401" s="5"/>
      <c r="N401" s="5"/>
      <c r="O401" s="5"/>
    </row>
    <row r="402" spans="1:15" ht="15">
      <c r="A402" s="2" t="s">
        <v>153</v>
      </c>
      <c r="B402" s="42" t="s">
        <v>27</v>
      </c>
      <c r="C402" s="2">
        <v>58</v>
      </c>
      <c r="D402" s="2">
        <v>1662</v>
      </c>
      <c r="E402" s="10">
        <f t="shared" si="55"/>
        <v>28.655172413793103</v>
      </c>
      <c r="F402" s="32">
        <f t="shared" si="56"/>
        <v>58</v>
      </c>
      <c r="G402" s="44">
        <f t="shared" si="57"/>
        <v>1828.2</v>
      </c>
      <c r="H402"/>
      <c r="I402" s="46">
        <v>23</v>
      </c>
      <c r="J402" s="55" t="s">
        <v>890</v>
      </c>
      <c r="K402" s="5"/>
      <c r="L402" s="5"/>
      <c r="M402" s="5"/>
      <c r="N402" s="5"/>
      <c r="O402" s="5"/>
    </row>
    <row r="403" spans="1:10" ht="15">
      <c r="A403" s="2" t="s">
        <v>558</v>
      </c>
      <c r="B403" s="42" t="s">
        <v>557</v>
      </c>
      <c r="C403" s="2">
        <v>23</v>
      </c>
      <c r="D403" s="2">
        <v>164</v>
      </c>
      <c r="E403" s="10">
        <f t="shared" si="55"/>
        <v>7.130434782608695</v>
      </c>
      <c r="F403" s="32">
        <f t="shared" si="56"/>
        <v>23</v>
      </c>
      <c r="G403" s="44">
        <f t="shared" si="57"/>
        <v>172.20000000000002</v>
      </c>
      <c r="H403"/>
      <c r="I403" s="45">
        <v>54</v>
      </c>
      <c r="J403" s="55" t="s">
        <v>891</v>
      </c>
    </row>
    <row r="404" spans="1:15" ht="15">
      <c r="A404" s="2" t="s">
        <v>223</v>
      </c>
      <c r="B404" s="42" t="s">
        <v>75</v>
      </c>
      <c r="C404" s="2">
        <v>66</v>
      </c>
      <c r="D404" s="2">
        <v>1435</v>
      </c>
      <c r="E404" s="10">
        <f t="shared" si="55"/>
        <v>21.742424242424242</v>
      </c>
      <c r="F404" s="32">
        <f t="shared" si="56"/>
        <v>66</v>
      </c>
      <c r="G404" s="44">
        <f t="shared" si="57"/>
        <v>1578.5000000000002</v>
      </c>
      <c r="H404"/>
      <c r="I404" s="46">
        <v>21</v>
      </c>
      <c r="J404" s="55" t="s">
        <v>892</v>
      </c>
      <c r="K404" s="5"/>
      <c r="L404" s="5"/>
      <c r="M404" s="5"/>
      <c r="N404" s="5"/>
      <c r="O404" s="5"/>
    </row>
    <row r="405" spans="1:15" ht="15">
      <c r="A405" s="2" t="s">
        <v>522</v>
      </c>
      <c r="B405" s="42" t="s">
        <v>400</v>
      </c>
      <c r="C405" s="2">
        <v>78</v>
      </c>
      <c r="D405" s="2">
        <v>2832</v>
      </c>
      <c r="E405" s="10">
        <f t="shared" si="55"/>
        <v>36.30769230769231</v>
      </c>
      <c r="F405" s="32">
        <f t="shared" si="56"/>
        <v>78</v>
      </c>
      <c r="G405" s="44">
        <f t="shared" si="57"/>
        <v>3115.2000000000003</v>
      </c>
      <c r="H405"/>
      <c r="I405" s="45">
        <v>12</v>
      </c>
      <c r="J405" s="55" t="s">
        <v>762</v>
      </c>
      <c r="K405" s="5"/>
      <c r="L405" s="5"/>
      <c r="M405" s="5"/>
      <c r="N405" s="5"/>
      <c r="O405" s="5"/>
    </row>
    <row r="406" spans="1:15" ht="15">
      <c r="A406" s="2" t="s">
        <v>227</v>
      </c>
      <c r="B406" s="42" t="s">
        <v>57</v>
      </c>
      <c r="C406" s="2">
        <v>75</v>
      </c>
      <c r="D406" s="2">
        <v>2763</v>
      </c>
      <c r="E406" s="10">
        <f t="shared" si="55"/>
        <v>36.84</v>
      </c>
      <c r="F406" s="32">
        <f t="shared" si="56"/>
        <v>75</v>
      </c>
      <c r="G406" s="44">
        <f t="shared" si="57"/>
        <v>3039.3</v>
      </c>
      <c r="H406"/>
      <c r="I406" s="45">
        <v>213</v>
      </c>
      <c r="J406" s="55" t="s">
        <v>893</v>
      </c>
      <c r="K406" s="5"/>
      <c r="L406" s="5"/>
      <c r="M406" s="5"/>
      <c r="N406" s="5"/>
      <c r="O406" s="5"/>
    </row>
    <row r="407" spans="1:15" ht="15">
      <c r="A407" s="2" t="s">
        <v>228</v>
      </c>
      <c r="B407" s="42" t="s">
        <v>541</v>
      </c>
      <c r="C407" s="2">
        <v>76</v>
      </c>
      <c r="D407" s="2">
        <v>2223</v>
      </c>
      <c r="E407" s="10">
        <f t="shared" si="55"/>
        <v>29.25</v>
      </c>
      <c r="F407" s="32">
        <f t="shared" si="56"/>
        <v>76</v>
      </c>
      <c r="G407" s="44">
        <f t="shared" si="57"/>
        <v>2445.3</v>
      </c>
      <c r="H407"/>
      <c r="I407" s="46">
        <v>32</v>
      </c>
      <c r="J407" s="55" t="s">
        <v>894</v>
      </c>
      <c r="K407" s="5"/>
      <c r="L407" s="5"/>
      <c r="M407" s="5"/>
      <c r="N407" s="5"/>
      <c r="O407" s="5"/>
    </row>
    <row r="408" spans="1:15" ht="15">
      <c r="A408" s="2" t="s">
        <v>422</v>
      </c>
      <c r="B408" s="42" t="s">
        <v>75</v>
      </c>
      <c r="C408" s="2">
        <v>82</v>
      </c>
      <c r="D408" s="2">
        <v>3023</v>
      </c>
      <c r="E408" s="10">
        <f t="shared" si="55"/>
        <v>36.86585365853659</v>
      </c>
      <c r="F408" s="32">
        <f t="shared" si="56"/>
        <v>82</v>
      </c>
      <c r="G408" s="44">
        <f t="shared" si="57"/>
        <v>3325.3</v>
      </c>
      <c r="H408"/>
      <c r="I408" s="45">
        <v>54</v>
      </c>
      <c r="J408" s="55" t="s">
        <v>746</v>
      </c>
      <c r="K408" s="5"/>
      <c r="L408" s="5"/>
      <c r="M408" s="5"/>
      <c r="N408" s="5"/>
      <c r="O408" s="5"/>
    </row>
    <row r="409" spans="1:10" ht="15">
      <c r="A409" s="2" t="s">
        <v>288</v>
      </c>
      <c r="B409" s="42" t="s">
        <v>506</v>
      </c>
      <c r="C409" s="2">
        <v>31</v>
      </c>
      <c r="D409" s="2">
        <v>220</v>
      </c>
      <c r="E409" s="10">
        <f t="shared" si="55"/>
        <v>7.096774193548387</v>
      </c>
      <c r="F409" s="32">
        <f t="shared" si="56"/>
        <v>31</v>
      </c>
      <c r="G409" s="44">
        <f t="shared" si="57"/>
        <v>231</v>
      </c>
      <c r="H409" s="44"/>
      <c r="I409" s="45">
        <v>1</v>
      </c>
      <c r="J409" s="55" t="s">
        <v>895</v>
      </c>
    </row>
    <row r="410" spans="1:15" ht="15">
      <c r="A410" s="2" t="s">
        <v>181</v>
      </c>
      <c r="B410" s="42" t="s">
        <v>27</v>
      </c>
      <c r="C410" s="2">
        <v>75</v>
      </c>
      <c r="D410" s="2">
        <v>2575</v>
      </c>
      <c r="E410" s="10">
        <f t="shared" si="55"/>
        <v>34.333333333333336</v>
      </c>
      <c r="F410" s="32">
        <f t="shared" si="56"/>
        <v>75</v>
      </c>
      <c r="G410" s="44">
        <f t="shared" si="57"/>
        <v>2832.5000000000005</v>
      </c>
      <c r="H410"/>
      <c r="I410" s="46">
        <v>342</v>
      </c>
      <c r="J410" s="55" t="s">
        <v>896</v>
      </c>
      <c r="K410" s="5"/>
      <c r="L410" s="5"/>
      <c r="M410" s="5"/>
      <c r="N410" s="5"/>
      <c r="O410" s="5"/>
    </row>
    <row r="411" spans="1:10" ht="15">
      <c r="A411" s="2" t="s">
        <v>539</v>
      </c>
      <c r="B411" s="42" t="s">
        <v>40</v>
      </c>
      <c r="C411" s="2">
        <v>79</v>
      </c>
      <c r="D411" s="2">
        <v>1365</v>
      </c>
      <c r="E411" s="10">
        <f t="shared" si="55"/>
        <v>17.27848101265823</v>
      </c>
      <c r="F411" s="32">
        <f t="shared" si="56"/>
        <v>79</v>
      </c>
      <c r="G411" s="44">
        <f t="shared" si="57"/>
        <v>1501.5000000000002</v>
      </c>
      <c r="H411"/>
      <c r="I411" s="45">
        <v>54</v>
      </c>
      <c r="J411" s="55" t="s">
        <v>309</v>
      </c>
    </row>
    <row r="412" spans="1:15" ht="15">
      <c r="A412" s="2" t="s">
        <v>678</v>
      </c>
      <c r="B412" s="42" t="s">
        <v>19</v>
      </c>
      <c r="C412" s="2">
        <v>43</v>
      </c>
      <c r="D412" s="2">
        <v>701</v>
      </c>
      <c r="E412" s="10">
        <f t="shared" si="55"/>
        <v>16.302325581395348</v>
      </c>
      <c r="F412" s="32">
        <f t="shared" si="56"/>
        <v>43</v>
      </c>
      <c r="G412" s="44">
        <f t="shared" si="57"/>
        <v>736.0500000000001</v>
      </c>
      <c r="H412"/>
      <c r="I412" s="49">
        <v>54</v>
      </c>
      <c r="J412" s="55" t="s">
        <v>897</v>
      </c>
      <c r="K412" s="5"/>
      <c r="L412" s="5"/>
      <c r="M412" s="5"/>
      <c r="N412" s="5"/>
      <c r="O412" s="5"/>
    </row>
    <row r="413" spans="1:10" ht="15">
      <c r="A413" s="2" t="s">
        <v>643</v>
      </c>
      <c r="B413" s="42" t="s">
        <v>75</v>
      </c>
      <c r="C413" s="2">
        <v>42</v>
      </c>
      <c r="D413" s="2">
        <v>622</v>
      </c>
      <c r="E413" s="10">
        <f t="shared" si="55"/>
        <v>14.80952380952381</v>
      </c>
      <c r="F413" s="32">
        <f t="shared" si="56"/>
        <v>42</v>
      </c>
      <c r="G413" s="44">
        <f t="shared" si="57"/>
        <v>653.1</v>
      </c>
      <c r="H413" s="44"/>
      <c r="I413" s="45">
        <v>2</v>
      </c>
      <c r="J413" s="62" t="s">
        <v>898</v>
      </c>
    </row>
    <row r="414" spans="1:15" ht="15">
      <c r="A414" s="2" t="s">
        <v>298</v>
      </c>
      <c r="B414" s="42" t="s">
        <v>439</v>
      </c>
      <c r="C414" s="2">
        <v>37</v>
      </c>
      <c r="D414" s="2">
        <v>700</v>
      </c>
      <c r="E414" s="10">
        <f t="shared" si="55"/>
        <v>18.91891891891892</v>
      </c>
      <c r="F414" s="32">
        <f t="shared" si="56"/>
        <v>37</v>
      </c>
      <c r="G414" s="44">
        <f t="shared" si="57"/>
        <v>735</v>
      </c>
      <c r="H414" s="44"/>
      <c r="I414" s="46">
        <v>453</v>
      </c>
      <c r="J414" s="55" t="s">
        <v>899</v>
      </c>
      <c r="K414" s="5"/>
      <c r="L414" s="5"/>
      <c r="M414" s="5"/>
      <c r="N414" s="5"/>
      <c r="O414" s="5"/>
    </row>
    <row r="415" spans="1:15" ht="15">
      <c r="A415" s="2" t="s">
        <v>186</v>
      </c>
      <c r="B415" s="42" t="s">
        <v>17</v>
      </c>
      <c r="C415" s="2">
        <v>76</v>
      </c>
      <c r="D415" s="2">
        <v>2056</v>
      </c>
      <c r="E415" s="10">
        <f t="shared" si="55"/>
        <v>27.05263157894737</v>
      </c>
      <c r="F415" s="32">
        <f t="shared" si="56"/>
        <v>76</v>
      </c>
      <c r="G415" s="44">
        <f t="shared" si="57"/>
        <v>2261.6000000000004</v>
      </c>
      <c r="H415"/>
      <c r="I415" s="45">
        <v>435</v>
      </c>
      <c r="J415" s="55" t="s">
        <v>900</v>
      </c>
      <c r="K415" s="5"/>
      <c r="L415" s="5"/>
      <c r="M415" s="5"/>
      <c r="N415" s="5"/>
      <c r="O415" s="5"/>
    </row>
    <row r="416" spans="1:15" ht="15">
      <c r="A416" s="17" t="s">
        <v>28</v>
      </c>
      <c r="B416" s="8"/>
      <c r="C416" s="9"/>
      <c r="D416" s="18">
        <f>SUM(D400:D415)</f>
        <v>26253</v>
      </c>
      <c r="E416" s="21"/>
      <c r="F416" s="9"/>
      <c r="G416" s="18">
        <f>SUM(G400:G415)</f>
        <v>28757.949999999997</v>
      </c>
      <c r="H416" s="18"/>
      <c r="I416" s="12"/>
      <c r="K416" s="5"/>
      <c r="L416" s="5"/>
      <c r="M416" s="5"/>
      <c r="N416" s="5"/>
      <c r="O416" s="5"/>
    </row>
    <row r="417" spans="1:15" ht="15">
      <c r="A417" s="17"/>
      <c r="B417" s="8"/>
      <c r="C417" s="9"/>
      <c r="D417" s="18"/>
      <c r="E417" s="10"/>
      <c r="F417" s="9"/>
      <c r="G417" s="18"/>
      <c r="H417" s="18"/>
      <c r="I417" s="12"/>
      <c r="K417" s="5"/>
      <c r="L417" s="5"/>
      <c r="M417" s="5"/>
      <c r="N417" s="5"/>
      <c r="O417" s="5"/>
    </row>
    <row r="418" spans="1:15" ht="15">
      <c r="A418" s="17"/>
      <c r="B418" s="8"/>
      <c r="C418" s="9"/>
      <c r="D418" s="18"/>
      <c r="E418" s="10"/>
      <c r="F418" s="9"/>
      <c r="G418" s="18"/>
      <c r="H418" s="18"/>
      <c r="I418" s="12"/>
      <c r="K418" s="5"/>
      <c r="L418" s="5"/>
      <c r="M418" s="5"/>
      <c r="N418" s="5"/>
      <c r="O418" s="5"/>
    </row>
    <row r="419" spans="1:15" ht="15.75">
      <c r="A419" s="13" t="s">
        <v>681</v>
      </c>
      <c r="B419" s="8"/>
      <c r="C419" s="9"/>
      <c r="D419" s="18"/>
      <c r="E419" s="10"/>
      <c r="F419" s="9"/>
      <c r="G419" s="18"/>
      <c r="H419" s="18"/>
      <c r="I419" s="12"/>
      <c r="K419" s="5"/>
      <c r="L419" s="5"/>
      <c r="M419" s="5"/>
      <c r="N419" s="5"/>
      <c r="O419" s="5"/>
    </row>
    <row r="420" spans="1:15" ht="15">
      <c r="A420" s="15" t="s">
        <v>189</v>
      </c>
      <c r="B420" s="8"/>
      <c r="C420" s="9"/>
      <c r="D420" s="18"/>
      <c r="E420" s="10"/>
      <c r="F420" s="9"/>
      <c r="G420" s="18"/>
      <c r="H420" s="18"/>
      <c r="I420" s="12"/>
      <c r="K420" s="5"/>
      <c r="L420" s="5"/>
      <c r="M420" s="5"/>
      <c r="N420" s="5"/>
      <c r="O420" s="5"/>
    </row>
    <row r="421" spans="1:12" ht="15">
      <c r="A421" s="2" t="s">
        <v>205</v>
      </c>
      <c r="B421" s="42" t="s">
        <v>32</v>
      </c>
      <c r="C421" s="2">
        <v>60</v>
      </c>
      <c r="D421" s="2">
        <v>638</v>
      </c>
      <c r="E421" s="10">
        <f aca="true" t="shared" si="58" ref="E421:E438">D421/C421</f>
        <v>10.633333333333333</v>
      </c>
      <c r="F421" s="32">
        <f aca="true" t="shared" si="59" ref="F421:F438">C421</f>
        <v>60</v>
      </c>
      <c r="G421" s="44">
        <f aca="true" t="shared" si="60" ref="G421:G438">IF(D421&lt;750,D421*1.05,D421*1.1)</f>
        <v>669.9</v>
      </c>
      <c r="H421" s="2"/>
      <c r="I421" s="46">
        <v>45</v>
      </c>
      <c r="J421" s="55" t="s">
        <v>901</v>
      </c>
      <c r="K421" s="37"/>
      <c r="L421" s="38"/>
    </row>
    <row r="422" spans="1:15" ht="15">
      <c r="A422" s="2" t="s">
        <v>265</v>
      </c>
      <c r="B422" s="42" t="s">
        <v>557</v>
      </c>
      <c r="C422" s="2">
        <v>80</v>
      </c>
      <c r="D422" s="2">
        <v>2613</v>
      </c>
      <c r="E422" s="10">
        <f t="shared" si="58"/>
        <v>32.6625</v>
      </c>
      <c r="F422" s="32">
        <f t="shared" si="59"/>
        <v>80</v>
      </c>
      <c r="G422" s="44">
        <f t="shared" si="60"/>
        <v>2874.3</v>
      </c>
      <c r="H422" s="44"/>
      <c r="I422" s="46">
        <v>21</v>
      </c>
      <c r="J422" s="55" t="s">
        <v>902</v>
      </c>
      <c r="K422" s="5"/>
      <c r="L422" s="5"/>
      <c r="M422" s="5"/>
      <c r="N422" s="5"/>
      <c r="O422" s="5"/>
    </row>
    <row r="423" spans="1:15" ht="15">
      <c r="A423" s="2" t="s">
        <v>219</v>
      </c>
      <c r="B423" s="42" t="s">
        <v>17</v>
      </c>
      <c r="C423" s="2">
        <v>58</v>
      </c>
      <c r="D423" s="2">
        <v>1407</v>
      </c>
      <c r="E423" s="10">
        <f t="shared" si="58"/>
        <v>24.25862068965517</v>
      </c>
      <c r="F423" s="32">
        <f t="shared" si="59"/>
        <v>58</v>
      </c>
      <c r="G423" s="44">
        <f t="shared" si="60"/>
        <v>1547.7</v>
      </c>
      <c r="H423"/>
      <c r="I423" s="46">
        <v>12</v>
      </c>
      <c r="J423" s="55" t="s">
        <v>903</v>
      </c>
      <c r="K423" s="5"/>
      <c r="L423" s="5"/>
      <c r="M423" s="5"/>
      <c r="N423" s="5"/>
      <c r="O423" s="5"/>
    </row>
    <row r="424" spans="1:10" ht="15">
      <c r="A424" s="2" t="s">
        <v>608</v>
      </c>
      <c r="B424" s="42" t="s">
        <v>127</v>
      </c>
      <c r="C424" s="2">
        <v>42</v>
      </c>
      <c r="D424" s="2">
        <v>359</v>
      </c>
      <c r="E424" s="10">
        <f t="shared" si="58"/>
        <v>8.547619047619047</v>
      </c>
      <c r="F424" s="32">
        <f t="shared" si="59"/>
        <v>42</v>
      </c>
      <c r="G424" s="44">
        <f t="shared" si="60"/>
        <v>376.95</v>
      </c>
      <c r="H424" s="44"/>
      <c r="I424" s="45">
        <v>2</v>
      </c>
      <c r="J424" s="62" t="s">
        <v>815</v>
      </c>
    </row>
    <row r="425" spans="1:15" ht="15">
      <c r="A425" s="2" t="s">
        <v>583</v>
      </c>
      <c r="B425" s="42" t="s">
        <v>26</v>
      </c>
      <c r="C425" s="2">
        <v>59</v>
      </c>
      <c r="D425" s="2">
        <v>2133</v>
      </c>
      <c r="E425" s="10">
        <f t="shared" si="58"/>
        <v>36.152542372881356</v>
      </c>
      <c r="F425" s="32">
        <f t="shared" si="59"/>
        <v>59</v>
      </c>
      <c r="G425" s="44">
        <f t="shared" si="60"/>
        <v>2346.3</v>
      </c>
      <c r="H425"/>
      <c r="I425" s="46">
        <v>54</v>
      </c>
      <c r="J425" s="55" t="s">
        <v>904</v>
      </c>
      <c r="K425" s="5"/>
      <c r="L425" s="5"/>
      <c r="M425" s="5"/>
      <c r="N425" s="5"/>
      <c r="O425" s="5"/>
    </row>
    <row r="426" spans="1:15" ht="15">
      <c r="A426" s="2" t="s">
        <v>226</v>
      </c>
      <c r="B426" s="42" t="s">
        <v>546</v>
      </c>
      <c r="C426" s="2">
        <v>61</v>
      </c>
      <c r="D426" s="2">
        <v>1188</v>
      </c>
      <c r="E426" s="10">
        <f t="shared" si="58"/>
        <v>19.475409836065573</v>
      </c>
      <c r="F426" s="32">
        <f t="shared" si="59"/>
        <v>61</v>
      </c>
      <c r="G426" s="44">
        <f t="shared" si="60"/>
        <v>1306.8000000000002</v>
      </c>
      <c r="H426"/>
      <c r="I426" s="46">
        <v>23</v>
      </c>
      <c r="J426" s="55" t="s">
        <v>905</v>
      </c>
      <c r="K426" s="5"/>
      <c r="L426" s="5"/>
      <c r="M426" s="5"/>
      <c r="N426" s="5"/>
      <c r="O426" s="5"/>
    </row>
    <row r="427" spans="1:15" ht="15">
      <c r="A427" s="2" t="s">
        <v>447</v>
      </c>
      <c r="B427" s="42" t="s">
        <v>37</v>
      </c>
      <c r="C427" s="2">
        <v>24</v>
      </c>
      <c r="D427" s="2">
        <v>190</v>
      </c>
      <c r="E427" s="10">
        <f t="shared" si="58"/>
        <v>7.916666666666667</v>
      </c>
      <c r="F427" s="32">
        <f t="shared" si="59"/>
        <v>24</v>
      </c>
      <c r="G427" s="44">
        <f t="shared" si="60"/>
        <v>199.5</v>
      </c>
      <c r="H427"/>
      <c r="I427" s="45">
        <v>54</v>
      </c>
      <c r="J427" s="55" t="s">
        <v>906</v>
      </c>
      <c r="K427" s="5"/>
      <c r="L427" s="5"/>
      <c r="M427" s="5"/>
      <c r="N427" s="5"/>
      <c r="O427" s="5"/>
    </row>
    <row r="428" spans="1:15" ht="15">
      <c r="A428" s="2" t="s">
        <v>277</v>
      </c>
      <c r="B428" s="42" t="s">
        <v>439</v>
      </c>
      <c r="C428" s="2">
        <v>81</v>
      </c>
      <c r="D428" s="2">
        <v>1626</v>
      </c>
      <c r="E428" s="10">
        <f t="shared" si="58"/>
        <v>20.074074074074073</v>
      </c>
      <c r="F428" s="32">
        <f t="shared" si="59"/>
        <v>81</v>
      </c>
      <c r="G428" s="44">
        <f t="shared" si="60"/>
        <v>1788.6000000000001</v>
      </c>
      <c r="H428" s="44"/>
      <c r="I428" s="46">
        <v>32</v>
      </c>
      <c r="J428" s="55" t="s">
        <v>770</v>
      </c>
      <c r="K428" s="37"/>
      <c r="L428" s="38"/>
      <c r="M428" s="2"/>
      <c r="N428" s="2"/>
      <c r="O428" s="2"/>
    </row>
    <row r="429" spans="1:10" ht="15">
      <c r="A429" s="2" t="s">
        <v>81</v>
      </c>
      <c r="B429" s="42" t="s">
        <v>546</v>
      </c>
      <c r="C429" s="2">
        <v>38</v>
      </c>
      <c r="D429" s="2">
        <v>418</v>
      </c>
      <c r="E429" s="10">
        <f t="shared" si="58"/>
        <v>11</v>
      </c>
      <c r="F429" s="32">
        <f t="shared" si="59"/>
        <v>38</v>
      </c>
      <c r="G429" s="44">
        <f t="shared" si="60"/>
        <v>438.90000000000003</v>
      </c>
      <c r="H429"/>
      <c r="I429" s="45">
        <v>45</v>
      </c>
      <c r="J429" s="62" t="s">
        <v>907</v>
      </c>
    </row>
    <row r="430" spans="1:15" ht="15">
      <c r="A430" s="2" t="s">
        <v>126</v>
      </c>
      <c r="B430" s="42" t="s">
        <v>27</v>
      </c>
      <c r="C430" s="2">
        <v>56</v>
      </c>
      <c r="D430" s="2">
        <v>1330</v>
      </c>
      <c r="E430" s="10">
        <f t="shared" si="58"/>
        <v>23.75</v>
      </c>
      <c r="F430" s="32">
        <f t="shared" si="59"/>
        <v>56</v>
      </c>
      <c r="G430" s="44">
        <f t="shared" si="60"/>
        <v>1463.0000000000002</v>
      </c>
      <c r="H430" s="2"/>
      <c r="I430" s="45">
        <v>21</v>
      </c>
      <c r="J430" s="55" t="s">
        <v>908</v>
      </c>
      <c r="K430" s="5"/>
      <c r="L430" s="5"/>
      <c r="M430" s="5"/>
      <c r="N430" s="5"/>
      <c r="O430" s="5"/>
    </row>
    <row r="431" spans="1:15" ht="15">
      <c r="A431" s="2" t="s">
        <v>170</v>
      </c>
      <c r="B431" s="42" t="s">
        <v>24</v>
      </c>
      <c r="C431" s="2">
        <v>60</v>
      </c>
      <c r="D431" s="2">
        <v>1173</v>
      </c>
      <c r="E431" s="10">
        <f t="shared" si="58"/>
        <v>19.55</v>
      </c>
      <c r="F431" s="32">
        <f t="shared" si="59"/>
        <v>60</v>
      </c>
      <c r="G431" s="44">
        <f t="shared" si="60"/>
        <v>1290.3000000000002</v>
      </c>
      <c r="H431" s="2"/>
      <c r="I431" s="45">
        <v>21</v>
      </c>
      <c r="J431" s="55" t="s">
        <v>764</v>
      </c>
      <c r="K431" s="5"/>
      <c r="L431" s="5"/>
      <c r="M431" s="5"/>
      <c r="N431" s="5"/>
      <c r="O431" s="5"/>
    </row>
    <row r="432" spans="1:15" ht="15">
      <c r="A432" s="2" t="s">
        <v>16</v>
      </c>
      <c r="B432" s="42" t="s">
        <v>17</v>
      </c>
      <c r="C432" s="2">
        <v>75</v>
      </c>
      <c r="D432" s="2">
        <v>2291</v>
      </c>
      <c r="E432" s="10">
        <f t="shared" si="58"/>
        <v>30.546666666666667</v>
      </c>
      <c r="F432" s="32">
        <f t="shared" si="59"/>
        <v>75</v>
      </c>
      <c r="G432" s="44">
        <f t="shared" si="60"/>
        <v>2520.1000000000004</v>
      </c>
      <c r="H432"/>
      <c r="I432" s="49">
        <v>32</v>
      </c>
      <c r="J432" s="55" t="s">
        <v>909</v>
      </c>
      <c r="K432" s="5"/>
      <c r="L432" s="5"/>
      <c r="M432" s="5"/>
      <c r="N432" s="5"/>
      <c r="O432" s="5"/>
    </row>
    <row r="433" spans="1:10" ht="15">
      <c r="A433" s="2" t="s">
        <v>664</v>
      </c>
      <c r="B433" s="42" t="s">
        <v>546</v>
      </c>
      <c r="C433" s="2">
        <v>82</v>
      </c>
      <c r="D433" s="2">
        <v>1472</v>
      </c>
      <c r="E433" s="10">
        <f t="shared" si="58"/>
        <v>17.951219512195124</v>
      </c>
      <c r="F433" s="32">
        <f t="shared" si="59"/>
        <v>82</v>
      </c>
      <c r="G433" s="44">
        <f t="shared" si="60"/>
        <v>1619.2</v>
      </c>
      <c r="H433" s="44"/>
      <c r="I433" s="45">
        <v>435</v>
      </c>
      <c r="J433" s="62" t="s">
        <v>746</v>
      </c>
    </row>
    <row r="434" spans="1:15" ht="15">
      <c r="A434" s="2" t="s">
        <v>20</v>
      </c>
      <c r="B434" s="42" t="s">
        <v>57</v>
      </c>
      <c r="C434" s="2">
        <v>51</v>
      </c>
      <c r="D434" s="2">
        <v>773</v>
      </c>
      <c r="E434" s="10">
        <f t="shared" si="58"/>
        <v>15.156862745098039</v>
      </c>
      <c r="F434" s="32">
        <f t="shared" si="59"/>
        <v>51</v>
      </c>
      <c r="G434" s="44">
        <f t="shared" si="60"/>
        <v>850.3000000000001</v>
      </c>
      <c r="H434"/>
      <c r="I434" s="49">
        <v>54</v>
      </c>
      <c r="J434" s="55" t="s">
        <v>910</v>
      </c>
      <c r="K434" s="5"/>
      <c r="L434" s="5"/>
      <c r="M434" s="5"/>
      <c r="N434" s="5"/>
      <c r="O434" s="5"/>
    </row>
    <row r="435" spans="1:15" ht="15">
      <c r="A435" s="2" t="s">
        <v>293</v>
      </c>
      <c r="B435" s="42" t="s">
        <v>13</v>
      </c>
      <c r="C435" s="2">
        <v>72</v>
      </c>
      <c r="D435" s="2">
        <v>2026</v>
      </c>
      <c r="E435" s="10">
        <f t="shared" si="58"/>
        <v>28.13888888888889</v>
      </c>
      <c r="F435" s="32">
        <f t="shared" si="59"/>
        <v>72</v>
      </c>
      <c r="G435" s="44">
        <f t="shared" si="60"/>
        <v>2228.6000000000004</v>
      </c>
      <c r="H435" s="44"/>
      <c r="I435" s="46">
        <v>54</v>
      </c>
      <c r="J435" s="55" t="s">
        <v>310</v>
      </c>
      <c r="K435" s="5"/>
      <c r="L435" s="5"/>
      <c r="M435" s="5"/>
      <c r="N435" s="5"/>
      <c r="O435" s="5"/>
    </row>
    <row r="436" spans="1:10" ht="15">
      <c r="A436" s="2" t="s">
        <v>528</v>
      </c>
      <c r="B436" s="42" t="s">
        <v>439</v>
      </c>
      <c r="C436" s="2">
        <v>47</v>
      </c>
      <c r="D436" s="2">
        <v>369</v>
      </c>
      <c r="E436" s="10">
        <f t="shared" si="58"/>
        <v>7.851063829787234</v>
      </c>
      <c r="F436" s="32">
        <f t="shared" si="59"/>
        <v>47</v>
      </c>
      <c r="G436" s="44">
        <f t="shared" si="60"/>
        <v>387.45</v>
      </c>
      <c r="H436"/>
      <c r="I436" s="45">
        <v>12</v>
      </c>
      <c r="J436" s="55" t="s">
        <v>911</v>
      </c>
    </row>
    <row r="437" spans="1:15" ht="15">
      <c r="A437" s="2" t="s">
        <v>260</v>
      </c>
      <c r="B437" s="42" t="s">
        <v>55</v>
      </c>
      <c r="C437" s="2">
        <v>78</v>
      </c>
      <c r="D437" s="2">
        <v>1818</v>
      </c>
      <c r="E437" s="10">
        <f t="shared" si="58"/>
        <v>23.307692307692307</v>
      </c>
      <c r="F437" s="32">
        <f t="shared" si="59"/>
        <v>78</v>
      </c>
      <c r="G437" s="44">
        <f t="shared" si="60"/>
        <v>1999.8000000000002</v>
      </c>
      <c r="H437"/>
      <c r="I437" s="45">
        <v>435</v>
      </c>
      <c r="J437" s="55" t="s">
        <v>912</v>
      </c>
      <c r="K437" s="5"/>
      <c r="L437" s="5"/>
      <c r="M437" s="5"/>
      <c r="N437" s="5"/>
      <c r="O437" s="5"/>
    </row>
    <row r="438" spans="1:15" ht="15">
      <c r="A438" s="2" t="s">
        <v>544</v>
      </c>
      <c r="B438" s="42" t="s">
        <v>19</v>
      </c>
      <c r="C438" s="2">
        <v>82</v>
      </c>
      <c r="D438" s="2">
        <v>1759</v>
      </c>
      <c r="E438" s="10">
        <f t="shared" si="58"/>
        <v>21.451219512195124</v>
      </c>
      <c r="F438" s="32">
        <f t="shared" si="59"/>
        <v>82</v>
      </c>
      <c r="G438" s="44">
        <f t="shared" si="60"/>
        <v>1934.9</v>
      </c>
      <c r="H438"/>
      <c r="I438" s="45">
        <v>32</v>
      </c>
      <c r="J438" s="55" t="s">
        <v>746</v>
      </c>
      <c r="K438" s="5"/>
      <c r="L438" s="5"/>
      <c r="M438" s="5"/>
      <c r="N438" s="5"/>
      <c r="O438" s="5"/>
    </row>
    <row r="439" spans="1:15" ht="15">
      <c r="A439" s="17" t="s">
        <v>28</v>
      </c>
      <c r="B439" s="58"/>
      <c r="C439" s="44"/>
      <c r="D439" s="59">
        <f>SUM(D421:D438)</f>
        <v>23583</v>
      </c>
      <c r="E439" s="21"/>
      <c r="F439" s="44"/>
      <c r="G439" s="59">
        <f>SUM(G421:G438)</f>
        <v>25842.6</v>
      </c>
      <c r="H439" s="60"/>
      <c r="I439" s="45"/>
      <c r="K439" s="5"/>
      <c r="L439" s="5"/>
      <c r="M439" s="5"/>
      <c r="N439" s="5"/>
      <c r="O439" s="5"/>
    </row>
    <row r="440" spans="1:15" ht="15">
      <c r="A440" s="17"/>
      <c r="B440" s="8"/>
      <c r="C440" s="9"/>
      <c r="D440" s="18"/>
      <c r="E440" s="10"/>
      <c r="F440" s="9"/>
      <c r="G440" s="18"/>
      <c r="H440" s="18"/>
      <c r="I440" s="12"/>
      <c r="K440" s="5"/>
      <c r="L440" s="5"/>
      <c r="M440" s="5"/>
      <c r="N440" s="5"/>
      <c r="O440" s="5"/>
    </row>
    <row r="441" spans="1:15" ht="15">
      <c r="A441" s="17"/>
      <c r="B441" s="8"/>
      <c r="C441" s="9"/>
      <c r="D441" s="18"/>
      <c r="E441" s="10"/>
      <c r="F441" s="9"/>
      <c r="G441" s="18"/>
      <c r="H441" s="18"/>
      <c r="I441" s="12"/>
      <c r="K441" s="5"/>
      <c r="L441" s="5"/>
      <c r="M441" s="5"/>
      <c r="N441" s="5"/>
      <c r="O441" s="5"/>
    </row>
    <row r="442" spans="1:15" ht="15.75">
      <c r="A442" s="13" t="s">
        <v>677</v>
      </c>
      <c r="B442" s="8"/>
      <c r="C442" s="9"/>
      <c r="D442" s="18"/>
      <c r="E442" s="10"/>
      <c r="F442" s="9"/>
      <c r="G442" s="18"/>
      <c r="H442" s="18"/>
      <c r="I442" s="12"/>
      <c r="K442" s="5"/>
      <c r="L442" s="5"/>
      <c r="M442" s="5"/>
      <c r="N442" s="5"/>
      <c r="O442" s="5"/>
    </row>
    <row r="443" spans="1:15" ht="15">
      <c r="A443" s="15" t="s">
        <v>189</v>
      </c>
      <c r="B443" s="8"/>
      <c r="C443" s="9"/>
      <c r="D443" s="18"/>
      <c r="E443" s="10"/>
      <c r="F443" s="9"/>
      <c r="G443" s="18"/>
      <c r="H443" s="18"/>
      <c r="I443" s="12"/>
      <c r="K443" s="5"/>
      <c r="L443" s="5"/>
      <c r="M443" s="5"/>
      <c r="N443" s="5"/>
      <c r="O443" s="5"/>
    </row>
    <row r="444" spans="1:10" ht="15">
      <c r="A444" s="2" t="s">
        <v>89</v>
      </c>
      <c r="B444" s="42" t="s">
        <v>400</v>
      </c>
      <c r="C444" s="2">
        <v>58</v>
      </c>
      <c r="D444" s="2">
        <v>838</v>
      </c>
      <c r="E444" s="10">
        <f aca="true" t="shared" si="61" ref="E444:E461">D444/C444</f>
        <v>14.448275862068966</v>
      </c>
      <c r="F444" s="32">
        <f aca="true" t="shared" si="62" ref="F444:F461">C444</f>
        <v>58</v>
      </c>
      <c r="G444" s="44">
        <f aca="true" t="shared" si="63" ref="G444:G461">IF(D444&lt;750,D444*1.05,D444*1.1)</f>
        <v>921.8000000000001</v>
      </c>
      <c r="H444"/>
      <c r="I444" s="46">
        <v>54</v>
      </c>
      <c r="J444" s="62" t="s">
        <v>904</v>
      </c>
    </row>
    <row r="445" spans="1:15" ht="15">
      <c r="A445" s="2" t="s">
        <v>527</v>
      </c>
      <c r="B445" s="42" t="s">
        <v>75</v>
      </c>
      <c r="C445" s="2">
        <v>26</v>
      </c>
      <c r="D445" s="2">
        <v>288</v>
      </c>
      <c r="E445" s="10">
        <f t="shared" si="61"/>
        <v>11.076923076923077</v>
      </c>
      <c r="F445" s="32">
        <f t="shared" si="62"/>
        <v>26</v>
      </c>
      <c r="G445" s="44">
        <f t="shared" si="63"/>
        <v>302.40000000000003</v>
      </c>
      <c r="H445"/>
      <c r="I445" s="45">
        <v>12</v>
      </c>
      <c r="J445" s="55" t="s">
        <v>913</v>
      </c>
      <c r="K445" s="5"/>
      <c r="L445" s="5"/>
      <c r="M445" s="5"/>
      <c r="N445" s="5"/>
      <c r="O445" s="5"/>
    </row>
    <row r="446" spans="1:15" ht="15">
      <c r="A446" s="2" t="s">
        <v>549</v>
      </c>
      <c r="B446" s="42" t="s">
        <v>37</v>
      </c>
      <c r="C446" s="2">
        <v>59</v>
      </c>
      <c r="D446" s="2">
        <v>760</v>
      </c>
      <c r="E446" s="10">
        <f t="shared" si="61"/>
        <v>12.88135593220339</v>
      </c>
      <c r="F446" s="32">
        <f t="shared" si="62"/>
        <v>59</v>
      </c>
      <c r="G446" s="44">
        <f t="shared" si="63"/>
        <v>836.0000000000001</v>
      </c>
      <c r="H446"/>
      <c r="I446" s="45">
        <v>45</v>
      </c>
      <c r="J446" s="55" t="s">
        <v>914</v>
      </c>
      <c r="K446" s="5"/>
      <c r="L446" s="5"/>
      <c r="M446" s="5"/>
      <c r="N446" s="5"/>
      <c r="O446" s="5"/>
    </row>
    <row r="447" spans="1:10" ht="15">
      <c r="A447" s="2" t="s">
        <v>611</v>
      </c>
      <c r="B447" s="42" t="s">
        <v>541</v>
      </c>
      <c r="C447" s="2">
        <v>82</v>
      </c>
      <c r="D447" s="2">
        <v>1879</v>
      </c>
      <c r="E447" s="10">
        <f t="shared" si="61"/>
        <v>22.914634146341463</v>
      </c>
      <c r="F447" s="32">
        <f t="shared" si="62"/>
        <v>82</v>
      </c>
      <c r="G447" s="44">
        <f t="shared" si="63"/>
        <v>2066.9</v>
      </c>
      <c r="H447" s="44"/>
      <c r="I447" s="45">
        <v>12</v>
      </c>
      <c r="J447" s="62" t="s">
        <v>746</v>
      </c>
    </row>
    <row r="448" spans="1:15" ht="15">
      <c r="A448" s="2" t="s">
        <v>118</v>
      </c>
      <c r="B448" s="42" t="s">
        <v>48</v>
      </c>
      <c r="C448" s="2">
        <v>48</v>
      </c>
      <c r="D448" s="2">
        <v>475</v>
      </c>
      <c r="E448" s="10">
        <f t="shared" si="61"/>
        <v>9.895833333333334</v>
      </c>
      <c r="F448" s="32">
        <f t="shared" si="62"/>
        <v>48</v>
      </c>
      <c r="G448" s="44">
        <f t="shared" si="63"/>
        <v>498.75</v>
      </c>
      <c r="H448" s="44"/>
      <c r="I448" s="45">
        <v>54</v>
      </c>
      <c r="J448" s="55" t="s">
        <v>915</v>
      </c>
      <c r="K448" s="5"/>
      <c r="L448" s="5"/>
      <c r="M448" s="5"/>
      <c r="N448" s="5"/>
      <c r="O448" s="5"/>
    </row>
    <row r="449" spans="1:15" ht="15">
      <c r="A449" s="2" t="s">
        <v>424</v>
      </c>
      <c r="B449" s="42" t="s">
        <v>14</v>
      </c>
      <c r="C449" s="2">
        <v>76</v>
      </c>
      <c r="D449" s="2">
        <v>3062</v>
      </c>
      <c r="E449" s="10">
        <f t="shared" si="61"/>
        <v>40.28947368421053</v>
      </c>
      <c r="F449" s="32">
        <f t="shared" si="62"/>
        <v>76</v>
      </c>
      <c r="G449" s="44">
        <f t="shared" si="63"/>
        <v>3368.2000000000003</v>
      </c>
      <c r="H449"/>
      <c r="I449" s="45">
        <v>321</v>
      </c>
      <c r="J449" s="55" t="s">
        <v>322</v>
      </c>
      <c r="K449" s="5"/>
      <c r="L449" s="5"/>
      <c r="M449" s="5"/>
      <c r="N449" s="5"/>
      <c r="O449" s="5"/>
    </row>
    <row r="450" spans="1:15" ht="15">
      <c r="A450" s="2" t="s">
        <v>134</v>
      </c>
      <c r="B450" s="42" t="s">
        <v>94</v>
      </c>
      <c r="C450" s="2">
        <v>65</v>
      </c>
      <c r="D450" s="2">
        <v>2761</v>
      </c>
      <c r="E450" s="10">
        <f t="shared" si="61"/>
        <v>42.47692307692308</v>
      </c>
      <c r="F450" s="32">
        <f t="shared" si="62"/>
        <v>65</v>
      </c>
      <c r="G450" s="44">
        <f t="shared" si="63"/>
        <v>3037.1000000000004</v>
      </c>
      <c r="H450" s="44"/>
      <c r="I450" s="45">
        <v>12</v>
      </c>
      <c r="J450" s="55" t="s">
        <v>775</v>
      </c>
      <c r="K450" s="5"/>
      <c r="L450" s="5"/>
      <c r="M450" s="5"/>
      <c r="N450" s="5"/>
      <c r="O450" s="5"/>
    </row>
    <row r="451" spans="1:12" ht="15">
      <c r="A451" s="2" t="s">
        <v>303</v>
      </c>
      <c r="B451" s="42" t="s">
        <v>94</v>
      </c>
      <c r="C451" s="2">
        <v>39</v>
      </c>
      <c r="D451" s="2">
        <v>419</v>
      </c>
      <c r="E451" s="10">
        <f t="shared" si="61"/>
        <v>10.743589743589743</v>
      </c>
      <c r="F451" s="32">
        <f t="shared" si="62"/>
        <v>39</v>
      </c>
      <c r="G451" s="44">
        <f t="shared" si="63"/>
        <v>439.95000000000005</v>
      </c>
      <c r="H451" s="44"/>
      <c r="I451" s="49">
        <v>23</v>
      </c>
      <c r="J451" s="55" t="s">
        <v>916</v>
      </c>
      <c r="K451" s="47"/>
      <c r="L451" s="48"/>
    </row>
    <row r="452" spans="1:10" ht="15">
      <c r="A452" s="2" t="s">
        <v>626</v>
      </c>
      <c r="B452" s="42" t="s">
        <v>13</v>
      </c>
      <c r="C452" s="2">
        <v>58</v>
      </c>
      <c r="D452" s="2">
        <v>666</v>
      </c>
      <c r="E452" s="10">
        <f t="shared" si="61"/>
        <v>11.482758620689655</v>
      </c>
      <c r="F452" s="32">
        <f t="shared" si="62"/>
        <v>58</v>
      </c>
      <c r="G452" s="44">
        <f t="shared" si="63"/>
        <v>699.3000000000001</v>
      </c>
      <c r="H452" s="44"/>
      <c r="I452" s="45">
        <v>435</v>
      </c>
      <c r="J452" s="62" t="s">
        <v>903</v>
      </c>
    </row>
    <row r="453" spans="1:15" ht="15">
      <c r="A453" s="2" t="s">
        <v>240</v>
      </c>
      <c r="B453" s="42" t="s">
        <v>24</v>
      </c>
      <c r="C453" s="2">
        <v>81</v>
      </c>
      <c r="D453" s="2">
        <v>1360</v>
      </c>
      <c r="E453" s="10">
        <f t="shared" si="61"/>
        <v>16.790123456790123</v>
      </c>
      <c r="F453" s="32">
        <f t="shared" si="62"/>
        <v>81</v>
      </c>
      <c r="G453" s="44">
        <f t="shared" si="63"/>
        <v>1496.0000000000002</v>
      </c>
      <c r="H453"/>
      <c r="I453" s="45">
        <v>45</v>
      </c>
      <c r="J453" s="55" t="s">
        <v>845</v>
      </c>
      <c r="K453" s="5"/>
      <c r="L453" s="5"/>
      <c r="M453" s="5"/>
      <c r="N453" s="5"/>
      <c r="O453" s="5"/>
    </row>
    <row r="454" spans="1:15" ht="15">
      <c r="A454" s="2" t="s">
        <v>391</v>
      </c>
      <c r="B454" s="42" t="s">
        <v>400</v>
      </c>
      <c r="C454" s="2">
        <v>38</v>
      </c>
      <c r="D454" s="2">
        <v>702</v>
      </c>
      <c r="E454" s="10">
        <f t="shared" si="61"/>
        <v>18.473684210526315</v>
      </c>
      <c r="F454" s="32">
        <f t="shared" si="62"/>
        <v>38</v>
      </c>
      <c r="G454" s="44">
        <f t="shared" si="63"/>
        <v>737.1</v>
      </c>
      <c r="H454" s="2"/>
      <c r="I454" s="45">
        <v>12</v>
      </c>
      <c r="J454" s="55" t="s">
        <v>917</v>
      </c>
      <c r="K454" s="5"/>
      <c r="L454" s="5"/>
      <c r="M454" s="5"/>
      <c r="N454" s="5"/>
      <c r="O454" s="5"/>
    </row>
    <row r="455" spans="1:15" ht="15">
      <c r="A455" s="2" t="s">
        <v>290</v>
      </c>
      <c r="B455" s="42" t="s">
        <v>37</v>
      </c>
      <c r="C455" s="2">
        <v>48</v>
      </c>
      <c r="D455" s="2">
        <v>718</v>
      </c>
      <c r="E455" s="10">
        <f t="shared" si="61"/>
        <v>14.958333333333334</v>
      </c>
      <c r="F455" s="32">
        <f t="shared" si="62"/>
        <v>48</v>
      </c>
      <c r="G455" s="44">
        <f t="shared" si="63"/>
        <v>753.9</v>
      </c>
      <c r="H455" s="44"/>
      <c r="I455" s="46">
        <v>12</v>
      </c>
      <c r="J455" s="55" t="s">
        <v>918</v>
      </c>
      <c r="K455" s="2"/>
      <c r="L455" s="2"/>
      <c r="M455" s="2"/>
      <c r="N455" s="2"/>
      <c r="O455" s="2"/>
    </row>
    <row r="456" spans="1:15" ht="15">
      <c r="A456" s="2" t="s">
        <v>423</v>
      </c>
      <c r="B456" s="42" t="s">
        <v>75</v>
      </c>
      <c r="C456" s="2">
        <v>77</v>
      </c>
      <c r="D456" s="2">
        <v>2331</v>
      </c>
      <c r="E456" s="10">
        <f t="shared" si="61"/>
        <v>30.272727272727273</v>
      </c>
      <c r="F456" s="32">
        <f t="shared" si="62"/>
        <v>77</v>
      </c>
      <c r="G456" s="44">
        <f t="shared" si="63"/>
        <v>2564.1000000000004</v>
      </c>
      <c r="H456"/>
      <c r="I456" s="45">
        <v>12</v>
      </c>
      <c r="J456" s="55" t="s">
        <v>919</v>
      </c>
      <c r="K456" s="5"/>
      <c r="L456" s="5"/>
      <c r="M456" s="5"/>
      <c r="N456" s="5"/>
      <c r="O456" s="5"/>
    </row>
    <row r="457" spans="1:15" ht="15">
      <c r="A457" s="2" t="s">
        <v>668</v>
      </c>
      <c r="B457" s="42" t="s">
        <v>24</v>
      </c>
      <c r="C457" s="2">
        <v>67</v>
      </c>
      <c r="D457" s="2">
        <v>1534</v>
      </c>
      <c r="E457" s="10">
        <f t="shared" si="61"/>
        <v>22.895522388059703</v>
      </c>
      <c r="F457" s="32">
        <f t="shared" si="62"/>
        <v>67</v>
      </c>
      <c r="G457" s="44">
        <f t="shared" si="63"/>
        <v>1687.4</v>
      </c>
      <c r="H457" s="44"/>
      <c r="I457" s="46">
        <v>234</v>
      </c>
      <c r="J457" s="55" t="s">
        <v>920</v>
      </c>
      <c r="K457" s="5"/>
      <c r="L457" s="5"/>
      <c r="M457" s="5"/>
      <c r="N457" s="5"/>
      <c r="O457" s="5"/>
    </row>
    <row r="458" spans="1:15" ht="15">
      <c r="A458" s="2" t="s">
        <v>398</v>
      </c>
      <c r="B458" s="42" t="s">
        <v>541</v>
      </c>
      <c r="C458" s="2">
        <v>41</v>
      </c>
      <c r="D458" s="2">
        <v>318</v>
      </c>
      <c r="E458" s="10">
        <f t="shared" si="61"/>
        <v>7.7560975609756095</v>
      </c>
      <c r="F458" s="32">
        <f t="shared" si="62"/>
        <v>41</v>
      </c>
      <c r="G458" s="44">
        <f t="shared" si="63"/>
        <v>333.90000000000003</v>
      </c>
      <c r="H458"/>
      <c r="I458" s="45">
        <v>435</v>
      </c>
      <c r="J458" s="55" t="s">
        <v>826</v>
      </c>
      <c r="K458" s="2"/>
      <c r="L458" s="2"/>
      <c r="M458" s="2"/>
      <c r="N458" s="2"/>
      <c r="O458" s="2"/>
    </row>
    <row r="459" spans="1:15" ht="15">
      <c r="A459" s="50" t="s">
        <v>578</v>
      </c>
      <c r="B459" s="42" t="s">
        <v>21</v>
      </c>
      <c r="C459" s="2">
        <v>65</v>
      </c>
      <c r="D459" s="2">
        <v>810</v>
      </c>
      <c r="E459" s="10">
        <f t="shared" si="61"/>
        <v>12.461538461538462</v>
      </c>
      <c r="F459" s="32">
        <f t="shared" si="62"/>
        <v>65</v>
      </c>
      <c r="G459" s="44">
        <f t="shared" si="63"/>
        <v>891.0000000000001</v>
      </c>
      <c r="H459"/>
      <c r="I459" s="45">
        <v>435</v>
      </c>
      <c r="J459" s="55" t="s">
        <v>862</v>
      </c>
      <c r="K459" s="5"/>
      <c r="L459" s="5"/>
      <c r="M459" s="5"/>
      <c r="N459" s="5"/>
      <c r="O459" s="5"/>
    </row>
    <row r="460" spans="1:15" ht="15">
      <c r="A460" s="2" t="s">
        <v>139</v>
      </c>
      <c r="B460" s="42" t="s">
        <v>26</v>
      </c>
      <c r="C460" s="2">
        <v>54</v>
      </c>
      <c r="D460" s="2">
        <v>1029</v>
      </c>
      <c r="E460" s="10">
        <f t="shared" si="61"/>
        <v>19.055555555555557</v>
      </c>
      <c r="F460" s="32">
        <f t="shared" si="62"/>
        <v>54</v>
      </c>
      <c r="G460" s="44">
        <f t="shared" si="63"/>
        <v>1131.9</v>
      </c>
      <c r="H460" s="44"/>
      <c r="I460" s="46">
        <v>54</v>
      </c>
      <c r="J460" s="55" t="s">
        <v>921</v>
      </c>
      <c r="K460" s="5"/>
      <c r="L460" s="5"/>
      <c r="M460" s="5"/>
      <c r="N460" s="5"/>
      <c r="O460" s="5"/>
    </row>
    <row r="461" spans="1:15" ht="15">
      <c r="A461" s="2" t="s">
        <v>389</v>
      </c>
      <c r="B461" s="42" t="s">
        <v>22</v>
      </c>
      <c r="C461" s="2">
        <v>82</v>
      </c>
      <c r="D461" s="2">
        <v>2586</v>
      </c>
      <c r="E461" s="10">
        <f t="shared" si="61"/>
        <v>31.536585365853657</v>
      </c>
      <c r="F461" s="32">
        <f t="shared" si="62"/>
        <v>82</v>
      </c>
      <c r="G461" s="44">
        <f t="shared" si="63"/>
        <v>2844.6000000000004</v>
      </c>
      <c r="H461"/>
      <c r="I461" s="46">
        <v>45</v>
      </c>
      <c r="J461" s="55" t="s">
        <v>746</v>
      </c>
      <c r="K461" s="5"/>
      <c r="L461" s="5"/>
      <c r="M461" s="5"/>
      <c r="N461" s="5"/>
      <c r="O461" s="5"/>
    </row>
    <row r="462" spans="1:15" ht="15">
      <c r="A462" s="17" t="s">
        <v>28</v>
      </c>
      <c r="B462" s="58"/>
      <c r="C462" s="44"/>
      <c r="D462" s="59">
        <f>SUM(D444:D461)</f>
        <v>22536</v>
      </c>
      <c r="E462" s="21"/>
      <c r="F462" s="44"/>
      <c r="G462" s="59">
        <f>SUM(G444:G461)</f>
        <v>24610.300000000003</v>
      </c>
      <c r="H462" s="18"/>
      <c r="I462" s="12"/>
      <c r="K462" s="5"/>
      <c r="L462" s="5"/>
      <c r="M462" s="5"/>
      <c r="N462" s="5"/>
      <c r="O462" s="5"/>
    </row>
    <row r="463" spans="1:15" ht="15">
      <c r="A463" s="17"/>
      <c r="B463" s="8"/>
      <c r="C463" s="9"/>
      <c r="D463" s="18"/>
      <c r="E463" s="10"/>
      <c r="F463" s="9"/>
      <c r="G463" s="18"/>
      <c r="H463" s="18"/>
      <c r="I463" s="12"/>
      <c r="K463" s="5"/>
      <c r="L463" s="5"/>
      <c r="M463" s="5"/>
      <c r="N463" s="5"/>
      <c r="O463" s="5"/>
    </row>
    <row r="464" spans="1:15" ht="15">
      <c r="A464" s="22"/>
      <c r="B464" s="20"/>
      <c r="C464" s="9"/>
      <c r="D464" s="23"/>
      <c r="E464" s="21"/>
      <c r="F464" s="9"/>
      <c r="G464" s="11"/>
      <c r="H464" s="11"/>
      <c r="I464" s="12"/>
      <c r="K464" s="5"/>
      <c r="L464" s="5"/>
      <c r="M464" s="5"/>
      <c r="N464" s="5"/>
      <c r="O464" s="5"/>
    </row>
    <row r="465" spans="1:15" ht="15.75">
      <c r="A465" s="13" t="s">
        <v>174</v>
      </c>
      <c r="B465" s="20"/>
      <c r="C465" s="9"/>
      <c r="D465" s="23"/>
      <c r="E465" s="21"/>
      <c r="F465" s="9"/>
      <c r="G465" s="11"/>
      <c r="H465" s="11"/>
      <c r="I465" s="12"/>
      <c r="K465" s="5"/>
      <c r="L465" s="5"/>
      <c r="M465" s="5"/>
      <c r="N465" s="5"/>
      <c r="O465" s="5"/>
    </row>
    <row r="466" spans="1:15" ht="15">
      <c r="A466" s="15" t="s">
        <v>175</v>
      </c>
      <c r="B466" s="20"/>
      <c r="C466" s="9"/>
      <c r="D466" s="23"/>
      <c r="E466" s="21"/>
      <c r="F466" s="9"/>
      <c r="G466" s="11"/>
      <c r="H466" s="11"/>
      <c r="I466" s="12"/>
      <c r="K466" s="5"/>
      <c r="L466" s="5"/>
      <c r="M466" s="5"/>
      <c r="N466" s="5"/>
      <c r="O466" s="5"/>
    </row>
    <row r="467" spans="1:15" ht="15">
      <c r="A467" s="15" t="s">
        <v>682</v>
      </c>
      <c r="B467" s="20"/>
      <c r="C467" s="9"/>
      <c r="D467" s="23"/>
      <c r="E467" s="21"/>
      <c r="F467" s="9"/>
      <c r="G467" s="11"/>
      <c r="H467" s="11"/>
      <c r="I467" s="12"/>
      <c r="K467" s="5"/>
      <c r="L467" s="5"/>
      <c r="M467" s="5"/>
      <c r="N467" s="5"/>
      <c r="O467" s="5"/>
    </row>
    <row r="468" spans="1:10" ht="15">
      <c r="A468" s="2" t="s">
        <v>589</v>
      </c>
      <c r="B468" s="42" t="s">
        <v>14</v>
      </c>
      <c r="C468" s="2">
        <v>11</v>
      </c>
      <c r="D468" s="2">
        <v>89</v>
      </c>
      <c r="E468" s="10">
        <f aca="true" t="shared" si="64" ref="E468:E485">D468/C468</f>
        <v>8.090909090909092</v>
      </c>
      <c r="F468" s="32">
        <f aca="true" t="shared" si="65" ref="F468:F485">C468</f>
        <v>11</v>
      </c>
      <c r="G468" s="44">
        <f aca="true" t="shared" si="66" ref="G468:G485">IF(D468&lt;750,D468*1.05,D468*1.1)</f>
        <v>93.45</v>
      </c>
      <c r="H468" s="44"/>
      <c r="I468" s="45">
        <v>435</v>
      </c>
      <c r="J468" s="62" t="s">
        <v>922</v>
      </c>
    </row>
    <row r="469" spans="1:15" ht="15">
      <c r="A469" s="5" t="s">
        <v>176</v>
      </c>
      <c r="B469" s="27" t="s">
        <v>57</v>
      </c>
      <c r="C469" s="5">
        <v>70</v>
      </c>
      <c r="D469" s="5">
        <v>2533</v>
      </c>
      <c r="E469" s="10">
        <f t="shared" si="64"/>
        <v>36.18571428571428</v>
      </c>
      <c r="F469" s="32">
        <f t="shared" si="65"/>
        <v>70</v>
      </c>
      <c r="G469" s="9">
        <f t="shared" si="66"/>
        <v>2786.3</v>
      </c>
      <c r="H469" s="9"/>
      <c r="I469" s="12">
        <v>12</v>
      </c>
      <c r="J469" s="55" t="s">
        <v>763</v>
      </c>
      <c r="K469" s="37"/>
      <c r="L469" s="38"/>
      <c r="M469" s="5"/>
      <c r="N469" s="5"/>
      <c r="O469" s="5"/>
    </row>
    <row r="470" spans="1:10" ht="15">
      <c r="A470" s="2" t="s">
        <v>529</v>
      </c>
      <c r="B470" s="42" t="s">
        <v>439</v>
      </c>
      <c r="C470" s="2">
        <v>56</v>
      </c>
      <c r="D470" s="2">
        <v>682</v>
      </c>
      <c r="E470" s="10">
        <f t="shared" si="64"/>
        <v>12.178571428571429</v>
      </c>
      <c r="F470" s="32">
        <f t="shared" si="65"/>
        <v>56</v>
      </c>
      <c r="G470" s="44">
        <f t="shared" si="66"/>
        <v>716.1</v>
      </c>
      <c r="H470"/>
      <c r="I470" s="45">
        <v>435</v>
      </c>
      <c r="J470" s="55" t="s">
        <v>923</v>
      </c>
    </row>
    <row r="471" spans="1:15" ht="15">
      <c r="A471" s="5" t="s">
        <v>177</v>
      </c>
      <c r="B471" s="27" t="s">
        <v>546</v>
      </c>
      <c r="C471" s="5">
        <v>74</v>
      </c>
      <c r="D471" s="5">
        <v>2557</v>
      </c>
      <c r="E471" s="10">
        <f t="shared" si="64"/>
        <v>34.554054054054056</v>
      </c>
      <c r="F471" s="32">
        <f t="shared" si="65"/>
        <v>74</v>
      </c>
      <c r="G471" s="9">
        <f t="shared" si="66"/>
        <v>2812.7000000000003</v>
      </c>
      <c r="I471" s="16">
        <v>45</v>
      </c>
      <c r="J471" s="55" t="s">
        <v>924</v>
      </c>
      <c r="K471" s="37"/>
      <c r="L471" s="38"/>
      <c r="M471" s="5"/>
      <c r="N471" s="5"/>
      <c r="O471" s="5"/>
    </row>
    <row r="472" spans="1:15" ht="15">
      <c r="A472" s="5" t="s">
        <v>269</v>
      </c>
      <c r="B472" s="27" t="s">
        <v>506</v>
      </c>
      <c r="C472" s="5">
        <v>69</v>
      </c>
      <c r="D472" s="5">
        <v>2658</v>
      </c>
      <c r="E472" s="10">
        <f t="shared" si="64"/>
        <v>38.52173913043478</v>
      </c>
      <c r="F472" s="32">
        <f t="shared" si="65"/>
        <v>69</v>
      </c>
      <c r="G472" s="9">
        <f t="shared" si="66"/>
        <v>2923.8</v>
      </c>
      <c r="H472" s="9"/>
      <c r="I472" s="16">
        <v>45</v>
      </c>
      <c r="J472" s="55" t="s">
        <v>326</v>
      </c>
      <c r="K472" s="37"/>
      <c r="L472" s="38"/>
      <c r="M472" s="5"/>
      <c r="N472" s="5"/>
      <c r="O472" s="5"/>
    </row>
    <row r="473" spans="1:15" ht="15">
      <c r="A473" s="5" t="s">
        <v>216</v>
      </c>
      <c r="B473" s="34" t="s">
        <v>439</v>
      </c>
      <c r="C473" s="5">
        <v>63</v>
      </c>
      <c r="D473" s="5">
        <v>2474</v>
      </c>
      <c r="E473" s="10">
        <f t="shared" si="64"/>
        <v>39.26984126984127</v>
      </c>
      <c r="F473" s="32">
        <f t="shared" si="65"/>
        <v>63</v>
      </c>
      <c r="G473" s="9">
        <f t="shared" si="66"/>
        <v>2721.4</v>
      </c>
      <c r="I473" s="16">
        <v>34</v>
      </c>
      <c r="J473" s="55" t="s">
        <v>864</v>
      </c>
      <c r="K473" s="37"/>
      <c r="L473" s="38"/>
      <c r="M473" s="5"/>
      <c r="N473" s="5"/>
      <c r="O473" s="5"/>
    </row>
    <row r="474" spans="1:10" ht="15">
      <c r="A474" s="2" t="s">
        <v>272</v>
      </c>
      <c r="B474" s="42" t="s">
        <v>37</v>
      </c>
      <c r="C474" s="2">
        <v>45</v>
      </c>
      <c r="D474" s="2">
        <v>800</v>
      </c>
      <c r="E474" s="10">
        <f t="shared" si="64"/>
        <v>17.77777777777778</v>
      </c>
      <c r="F474" s="32">
        <f t="shared" si="65"/>
        <v>45</v>
      </c>
      <c r="G474" s="44">
        <f t="shared" si="66"/>
        <v>880.0000000000001</v>
      </c>
      <c r="H474" s="44"/>
      <c r="I474" s="46">
        <v>23</v>
      </c>
      <c r="J474" s="62" t="s">
        <v>879</v>
      </c>
    </row>
    <row r="475" spans="1:12" ht="15">
      <c r="A475" s="2" t="s">
        <v>221</v>
      </c>
      <c r="B475" s="42" t="s">
        <v>57</v>
      </c>
      <c r="C475" s="2">
        <v>46</v>
      </c>
      <c r="D475" s="2">
        <v>464</v>
      </c>
      <c r="E475" s="10">
        <f t="shared" si="64"/>
        <v>10.08695652173913</v>
      </c>
      <c r="F475" s="32">
        <f t="shared" si="65"/>
        <v>46</v>
      </c>
      <c r="G475" s="44">
        <f t="shared" si="66"/>
        <v>487.20000000000005</v>
      </c>
      <c r="H475"/>
      <c r="I475" s="45">
        <v>54</v>
      </c>
      <c r="J475" s="55" t="s">
        <v>925</v>
      </c>
      <c r="K475" s="37"/>
      <c r="L475" s="38"/>
    </row>
    <row r="476" spans="1:10" ht="15">
      <c r="A476" s="2" t="s">
        <v>614</v>
      </c>
      <c r="B476" s="42" t="s">
        <v>26</v>
      </c>
      <c r="C476" s="2">
        <v>78</v>
      </c>
      <c r="D476" s="2">
        <v>2103</v>
      </c>
      <c r="E476" s="10">
        <f t="shared" si="64"/>
        <v>26.96153846153846</v>
      </c>
      <c r="F476" s="32">
        <f t="shared" si="65"/>
        <v>78</v>
      </c>
      <c r="G476" s="44">
        <f t="shared" si="66"/>
        <v>2313.3</v>
      </c>
      <c r="H476" s="44"/>
      <c r="I476" s="45">
        <v>324</v>
      </c>
      <c r="J476" s="62" t="s">
        <v>926</v>
      </c>
    </row>
    <row r="477" spans="1:12" ht="15">
      <c r="A477" s="5" t="s">
        <v>278</v>
      </c>
      <c r="B477" s="27" t="s">
        <v>32</v>
      </c>
      <c r="C477" s="5">
        <v>80</v>
      </c>
      <c r="D477" s="5">
        <v>2839</v>
      </c>
      <c r="E477" s="10">
        <f t="shared" si="64"/>
        <v>35.4875</v>
      </c>
      <c r="F477" s="32">
        <f t="shared" si="65"/>
        <v>80</v>
      </c>
      <c r="G477" s="9">
        <f t="shared" si="66"/>
        <v>3122.9</v>
      </c>
      <c r="H477" s="9"/>
      <c r="I477" s="16">
        <v>123</v>
      </c>
      <c r="J477" s="55" t="s">
        <v>927</v>
      </c>
      <c r="K477" s="29"/>
      <c r="L477" s="30"/>
    </row>
    <row r="478" spans="1:10" ht="15">
      <c r="A478" s="2" t="s">
        <v>407</v>
      </c>
      <c r="B478" s="42" t="s">
        <v>506</v>
      </c>
      <c r="C478" s="2">
        <v>13</v>
      </c>
      <c r="D478" s="2">
        <v>138</v>
      </c>
      <c r="E478" s="10">
        <f t="shared" si="64"/>
        <v>10.615384615384615</v>
      </c>
      <c r="F478" s="32">
        <f t="shared" si="65"/>
        <v>13</v>
      </c>
      <c r="G478" s="44">
        <f t="shared" si="66"/>
        <v>144.9</v>
      </c>
      <c r="H478"/>
      <c r="I478" s="45">
        <v>32</v>
      </c>
      <c r="J478" s="62" t="s">
        <v>928</v>
      </c>
    </row>
    <row r="479" spans="1:14" ht="15">
      <c r="A479" s="2" t="s">
        <v>404</v>
      </c>
      <c r="B479" s="42" t="s">
        <v>32</v>
      </c>
      <c r="C479" s="2">
        <v>53</v>
      </c>
      <c r="D479" s="2">
        <v>1406</v>
      </c>
      <c r="E479" s="10">
        <f t="shared" si="64"/>
        <v>26.528301886792452</v>
      </c>
      <c r="F479" s="32">
        <f t="shared" si="65"/>
        <v>53</v>
      </c>
      <c r="G479" s="9">
        <f t="shared" si="66"/>
        <v>1546.6000000000001</v>
      </c>
      <c r="H479"/>
      <c r="I479" s="45">
        <v>43</v>
      </c>
      <c r="J479" s="55" t="s">
        <v>929</v>
      </c>
      <c r="K479" s="5"/>
      <c r="L479" s="5"/>
      <c r="M479" s="5"/>
      <c r="N479" s="5"/>
    </row>
    <row r="480" spans="1:10" ht="15">
      <c r="A480" s="5" t="s">
        <v>182</v>
      </c>
      <c r="B480" s="27" t="s">
        <v>72</v>
      </c>
      <c r="C480" s="5">
        <v>78</v>
      </c>
      <c r="D480" s="5">
        <v>2820</v>
      </c>
      <c r="E480" s="10">
        <f t="shared" si="64"/>
        <v>36.15384615384615</v>
      </c>
      <c r="F480" s="32">
        <f t="shared" si="65"/>
        <v>78</v>
      </c>
      <c r="G480" s="9">
        <f t="shared" si="66"/>
        <v>3102.0000000000005</v>
      </c>
      <c r="I480" s="12">
        <v>45</v>
      </c>
      <c r="J480" s="55" t="s">
        <v>930</v>
      </c>
    </row>
    <row r="481" spans="1:14" ht="15">
      <c r="A481" s="2" t="s">
        <v>121</v>
      </c>
      <c r="B481" s="42" t="s">
        <v>55</v>
      </c>
      <c r="C481" s="2">
        <v>71</v>
      </c>
      <c r="D481" s="2">
        <v>1919</v>
      </c>
      <c r="E481" s="10">
        <f t="shared" si="64"/>
        <v>27.028169014084508</v>
      </c>
      <c r="F481" s="32">
        <f t="shared" si="65"/>
        <v>71</v>
      </c>
      <c r="G481" s="44">
        <f t="shared" si="66"/>
        <v>2110.9</v>
      </c>
      <c r="H481" s="44"/>
      <c r="I481" s="46">
        <v>324</v>
      </c>
      <c r="J481" s="55" t="s">
        <v>931</v>
      </c>
      <c r="K481" s="2"/>
      <c r="L481" s="2"/>
      <c r="M481" s="2"/>
      <c r="N481" s="2"/>
    </row>
    <row r="482" spans="1:10" ht="15">
      <c r="A482" s="2" t="s">
        <v>561</v>
      </c>
      <c r="B482" s="42" t="s">
        <v>127</v>
      </c>
      <c r="C482" s="2">
        <v>58</v>
      </c>
      <c r="D482" s="2">
        <v>563</v>
      </c>
      <c r="E482" s="10">
        <f t="shared" si="64"/>
        <v>9.706896551724139</v>
      </c>
      <c r="F482" s="32">
        <f t="shared" si="65"/>
        <v>58</v>
      </c>
      <c r="G482" s="44">
        <f t="shared" si="66"/>
        <v>591.15</v>
      </c>
      <c r="H482"/>
      <c r="I482" s="45">
        <v>12</v>
      </c>
      <c r="J482" s="55" t="s">
        <v>890</v>
      </c>
    </row>
    <row r="483" spans="1:15" ht="15">
      <c r="A483" s="5" t="s">
        <v>74</v>
      </c>
      <c r="B483" s="27" t="s">
        <v>439</v>
      </c>
      <c r="C483" s="5">
        <v>82</v>
      </c>
      <c r="D483" s="5">
        <v>2419</v>
      </c>
      <c r="E483" s="10">
        <f t="shared" si="64"/>
        <v>29.5</v>
      </c>
      <c r="F483" s="32">
        <f t="shared" si="65"/>
        <v>82</v>
      </c>
      <c r="G483" s="9">
        <f t="shared" si="66"/>
        <v>2660.9</v>
      </c>
      <c r="H483" s="9"/>
      <c r="I483" s="16">
        <v>21</v>
      </c>
      <c r="J483" s="55" t="s">
        <v>746</v>
      </c>
      <c r="K483" s="2"/>
      <c r="L483" s="2"/>
      <c r="M483" s="2"/>
      <c r="N483" s="2"/>
      <c r="O483" s="2"/>
    </row>
    <row r="484" spans="1:10" ht="15">
      <c r="A484" s="2" t="s">
        <v>555</v>
      </c>
      <c r="B484" s="42" t="s">
        <v>38</v>
      </c>
      <c r="C484" s="2">
        <v>72</v>
      </c>
      <c r="D484" s="2">
        <v>1087</v>
      </c>
      <c r="E484" s="10">
        <f t="shared" si="64"/>
        <v>15.097222222222221</v>
      </c>
      <c r="F484" s="32">
        <f t="shared" si="65"/>
        <v>72</v>
      </c>
      <c r="G484" s="44">
        <f t="shared" si="66"/>
        <v>1195.7</v>
      </c>
      <c r="H484"/>
      <c r="I484" s="45">
        <v>54</v>
      </c>
      <c r="J484" s="55" t="s">
        <v>932</v>
      </c>
    </row>
    <row r="485" spans="1:13" ht="15">
      <c r="A485" s="2" t="s">
        <v>397</v>
      </c>
      <c r="B485" s="42" t="s">
        <v>12</v>
      </c>
      <c r="C485" s="2">
        <v>69</v>
      </c>
      <c r="D485" s="2">
        <v>2219</v>
      </c>
      <c r="E485" s="10">
        <f t="shared" si="64"/>
        <v>32.15942028985507</v>
      </c>
      <c r="F485" s="32">
        <f t="shared" si="65"/>
        <v>69</v>
      </c>
      <c r="G485" s="44">
        <f t="shared" si="66"/>
        <v>2440.9</v>
      </c>
      <c r="H485"/>
      <c r="I485" s="45">
        <v>12</v>
      </c>
      <c r="J485" s="55" t="s">
        <v>933</v>
      </c>
      <c r="K485" s="2"/>
      <c r="L485" s="2"/>
      <c r="M485" s="2"/>
    </row>
    <row r="486" spans="1:15" ht="15">
      <c r="A486" s="17" t="s">
        <v>187</v>
      </c>
      <c r="B486" s="20"/>
      <c r="C486" s="9"/>
      <c r="D486" s="18">
        <f>SUM(D468:D485)</f>
        <v>29770</v>
      </c>
      <c r="E486" s="21"/>
      <c r="F486" s="9"/>
      <c r="G486" s="18">
        <f>SUM(G468:G485)</f>
        <v>32650.200000000008</v>
      </c>
      <c r="H486" s="11"/>
      <c r="I486" s="12"/>
      <c r="K486" s="5"/>
      <c r="L486" s="5"/>
      <c r="M486" s="5"/>
      <c r="N486" s="5"/>
      <c r="O486" s="5"/>
    </row>
    <row r="487" spans="1:15" ht="15">
      <c r="A487" s="22"/>
      <c r="B487" s="20"/>
      <c r="C487" s="9"/>
      <c r="D487" s="23"/>
      <c r="E487" s="21"/>
      <c r="F487" s="9"/>
      <c r="G487" s="11"/>
      <c r="H487" s="11"/>
      <c r="I487" s="12"/>
      <c r="K487" s="5"/>
      <c r="L487" s="5"/>
      <c r="M487" s="5"/>
      <c r="N487" s="5"/>
      <c r="O487" s="5"/>
    </row>
    <row r="488" spans="1:15" ht="15">
      <c r="A488" s="22"/>
      <c r="B488" s="20"/>
      <c r="C488" s="9"/>
      <c r="D488" s="23"/>
      <c r="E488" s="21"/>
      <c r="F488" s="9"/>
      <c r="G488" s="11"/>
      <c r="H488" s="11"/>
      <c r="I488" s="12"/>
      <c r="K488" s="5"/>
      <c r="L488" s="5"/>
      <c r="M488" s="5"/>
      <c r="N488" s="5"/>
      <c r="O488" s="5"/>
    </row>
    <row r="489" spans="1:15" ht="15.75">
      <c r="A489" s="13" t="s">
        <v>1043</v>
      </c>
      <c r="B489" s="20"/>
      <c r="C489" s="9"/>
      <c r="D489" s="23"/>
      <c r="E489" s="21"/>
      <c r="F489" s="9"/>
      <c r="G489" s="11"/>
      <c r="H489" s="11"/>
      <c r="I489" s="12"/>
      <c r="K489" s="5"/>
      <c r="L489" s="5"/>
      <c r="M489" s="5"/>
      <c r="N489" s="5"/>
      <c r="O489" s="5"/>
    </row>
    <row r="490" spans="1:15" ht="15">
      <c r="A490" s="15" t="s">
        <v>189</v>
      </c>
      <c r="B490" s="20"/>
      <c r="C490" s="9"/>
      <c r="D490" s="23"/>
      <c r="E490" s="21"/>
      <c r="F490" s="9"/>
      <c r="G490" s="11"/>
      <c r="H490" s="11"/>
      <c r="I490" s="12"/>
      <c r="K490" s="5"/>
      <c r="L490" s="5"/>
      <c r="M490" s="5"/>
      <c r="N490" s="5"/>
      <c r="O490" s="5"/>
    </row>
    <row r="491" spans="1:15" ht="15">
      <c r="A491" s="5" t="s">
        <v>264</v>
      </c>
      <c r="B491" s="27" t="s">
        <v>94</v>
      </c>
      <c r="C491" s="5">
        <v>65</v>
      </c>
      <c r="D491" s="5">
        <v>2486</v>
      </c>
      <c r="E491" s="10">
        <f aca="true" t="shared" si="67" ref="E491:E508">D491/C491</f>
        <v>38.246153846153845</v>
      </c>
      <c r="F491" s="32">
        <f aca="true" t="shared" si="68" ref="F491:F508">C491</f>
        <v>65</v>
      </c>
      <c r="G491" s="9">
        <f aca="true" t="shared" si="69" ref="G491:G508">IF(D491&lt;750,D491*1.05,D491*1.1)</f>
        <v>2734.6000000000004</v>
      </c>
      <c r="H491" s="9"/>
      <c r="I491" s="16">
        <v>34</v>
      </c>
      <c r="J491" s="55" t="s">
        <v>307</v>
      </c>
      <c r="K491" s="37"/>
      <c r="L491" s="38"/>
      <c r="M491" s="5"/>
      <c r="N491" s="5"/>
      <c r="O491" s="5"/>
    </row>
    <row r="492" spans="1:13" ht="15">
      <c r="A492" s="5" t="s">
        <v>209</v>
      </c>
      <c r="B492" s="34" t="s">
        <v>127</v>
      </c>
      <c r="C492" s="5">
        <v>70</v>
      </c>
      <c r="D492" s="5">
        <v>2641</v>
      </c>
      <c r="E492" s="10">
        <f t="shared" si="67"/>
        <v>37.72857142857143</v>
      </c>
      <c r="F492" s="32">
        <f t="shared" si="68"/>
        <v>70</v>
      </c>
      <c r="G492" s="9">
        <f t="shared" si="69"/>
        <v>2905.1000000000004</v>
      </c>
      <c r="H492" s="5"/>
      <c r="I492" s="16">
        <v>342</v>
      </c>
      <c r="J492" s="55" t="s">
        <v>858</v>
      </c>
      <c r="K492" s="37"/>
      <c r="L492" s="38"/>
      <c r="M492" s="5"/>
    </row>
    <row r="493" spans="1:10" ht="15">
      <c r="A493" s="2" t="s">
        <v>600</v>
      </c>
      <c r="B493" s="42" t="s">
        <v>546</v>
      </c>
      <c r="C493" s="2">
        <v>56</v>
      </c>
      <c r="D493" s="2">
        <v>675</v>
      </c>
      <c r="E493" s="10">
        <f t="shared" si="67"/>
        <v>12.053571428571429</v>
      </c>
      <c r="F493" s="32">
        <f t="shared" si="68"/>
        <v>56</v>
      </c>
      <c r="G493" s="44">
        <f t="shared" si="69"/>
        <v>708.75</v>
      </c>
      <c r="H493" s="44"/>
      <c r="I493" s="45">
        <v>23</v>
      </c>
      <c r="J493" s="62" t="s">
        <v>908</v>
      </c>
    </row>
    <row r="494" spans="1:12" ht="15">
      <c r="A494" s="2" t="s">
        <v>431</v>
      </c>
      <c r="B494" s="42" t="s">
        <v>22</v>
      </c>
      <c r="C494" s="2">
        <v>82</v>
      </c>
      <c r="D494" s="2">
        <v>2378</v>
      </c>
      <c r="E494" s="10">
        <f t="shared" si="67"/>
        <v>29</v>
      </c>
      <c r="F494" s="32">
        <f t="shared" si="68"/>
        <v>82</v>
      </c>
      <c r="G494" s="44">
        <f t="shared" si="69"/>
        <v>2615.8</v>
      </c>
      <c r="H494"/>
      <c r="I494" s="45">
        <v>54</v>
      </c>
      <c r="J494" s="55" t="s">
        <v>746</v>
      </c>
      <c r="K494" s="37"/>
      <c r="L494" s="38"/>
    </row>
    <row r="495" spans="1:12" ht="15">
      <c r="A495" s="5" t="s">
        <v>220</v>
      </c>
      <c r="B495" s="34" t="s">
        <v>21</v>
      </c>
      <c r="C495" s="5">
        <v>59</v>
      </c>
      <c r="D495" s="5">
        <v>2198</v>
      </c>
      <c r="E495" s="10">
        <f t="shared" si="67"/>
        <v>37.25423728813559</v>
      </c>
      <c r="F495" s="32">
        <f t="shared" si="68"/>
        <v>59</v>
      </c>
      <c r="G495" s="9">
        <f t="shared" si="69"/>
        <v>2417.8</v>
      </c>
      <c r="H495"/>
      <c r="I495" s="16">
        <v>213</v>
      </c>
      <c r="J495" s="55" t="s">
        <v>904</v>
      </c>
      <c r="K495" s="37"/>
      <c r="L495" s="38"/>
    </row>
    <row r="496" spans="1:15" ht="15">
      <c r="A496" s="2" t="s">
        <v>274</v>
      </c>
      <c r="B496" s="42" t="s">
        <v>14</v>
      </c>
      <c r="C496" s="2">
        <v>74</v>
      </c>
      <c r="D496" s="2">
        <v>1842</v>
      </c>
      <c r="E496" s="10">
        <f t="shared" si="67"/>
        <v>24.89189189189189</v>
      </c>
      <c r="F496" s="32">
        <f t="shared" si="68"/>
        <v>74</v>
      </c>
      <c r="G496" s="44">
        <f t="shared" si="69"/>
        <v>2026.2000000000003</v>
      </c>
      <c r="H496" s="44"/>
      <c r="I496" s="46">
        <v>2</v>
      </c>
      <c r="J496" s="55" t="s">
        <v>984</v>
      </c>
      <c r="K496" s="37"/>
      <c r="L496" s="38"/>
      <c r="M496" s="2"/>
      <c r="N496" s="2"/>
      <c r="O496" s="2"/>
    </row>
    <row r="497" spans="1:10" ht="15">
      <c r="A497" s="2" t="s">
        <v>441</v>
      </c>
      <c r="B497" s="42" t="s">
        <v>72</v>
      </c>
      <c r="C497" s="2">
        <v>21</v>
      </c>
      <c r="D497" s="2">
        <v>79</v>
      </c>
      <c r="E497" s="10">
        <f>D497/C497</f>
        <v>3.761904761904762</v>
      </c>
      <c r="F497" s="32">
        <f>C497</f>
        <v>21</v>
      </c>
      <c r="G497" s="44">
        <f>IF(D497&lt;750,D497*1.05,D497*1.1)</f>
        <v>82.95</v>
      </c>
      <c r="H497"/>
      <c r="I497" s="45">
        <v>54</v>
      </c>
      <c r="J497" s="62" t="s">
        <v>985</v>
      </c>
    </row>
    <row r="498" spans="1:10" ht="15">
      <c r="A498" s="2" t="s">
        <v>699</v>
      </c>
      <c r="B498" s="42" t="s">
        <v>26</v>
      </c>
      <c r="C498" s="2">
        <v>59</v>
      </c>
      <c r="D498" s="2">
        <v>753</v>
      </c>
      <c r="E498" s="10">
        <f t="shared" si="67"/>
        <v>12.76271186440678</v>
      </c>
      <c r="F498" s="32">
        <f>C498-8</f>
        <v>51</v>
      </c>
      <c r="G498" s="44">
        <f>IF(D498&lt;750,D498*1.05,D498*1.1-116)</f>
        <v>712.3000000000001</v>
      </c>
      <c r="H498" s="44"/>
      <c r="I498" s="45">
        <v>54</v>
      </c>
      <c r="J498" s="62" t="s">
        <v>986</v>
      </c>
    </row>
    <row r="499" spans="1:12" ht="15">
      <c r="A499" s="5" t="s">
        <v>96</v>
      </c>
      <c r="B499" s="27" t="s">
        <v>13</v>
      </c>
      <c r="C499" s="5">
        <v>67</v>
      </c>
      <c r="D499" s="5">
        <v>1300</v>
      </c>
      <c r="E499" s="10">
        <f t="shared" si="67"/>
        <v>19.402985074626866</v>
      </c>
      <c r="F499" s="32">
        <f t="shared" si="68"/>
        <v>67</v>
      </c>
      <c r="G499" s="9">
        <f t="shared" si="69"/>
        <v>1430.0000000000002</v>
      </c>
      <c r="I499" s="12">
        <v>12</v>
      </c>
      <c r="J499" s="55" t="s">
        <v>857</v>
      </c>
      <c r="K499" s="29"/>
      <c r="L499" s="30"/>
    </row>
    <row r="500" spans="1:13" ht="15">
      <c r="A500" s="5" t="s">
        <v>238</v>
      </c>
      <c r="B500" s="34" t="s">
        <v>13</v>
      </c>
      <c r="C500" s="5">
        <v>56</v>
      </c>
      <c r="D500" s="5">
        <v>1488</v>
      </c>
      <c r="E500" s="10">
        <f t="shared" si="67"/>
        <v>26.571428571428573</v>
      </c>
      <c r="F500" s="32">
        <f t="shared" si="68"/>
        <v>56</v>
      </c>
      <c r="G500" s="9">
        <f t="shared" si="69"/>
        <v>1636.8000000000002</v>
      </c>
      <c r="H500"/>
      <c r="I500" s="12">
        <v>12</v>
      </c>
      <c r="J500" s="55" t="s">
        <v>987</v>
      </c>
      <c r="K500" s="5"/>
      <c r="L500" s="5"/>
      <c r="M500" s="5"/>
    </row>
    <row r="501" spans="1:10" ht="15">
      <c r="A501" s="2" t="s">
        <v>524</v>
      </c>
      <c r="B501" s="42" t="s">
        <v>400</v>
      </c>
      <c r="C501" s="2">
        <v>35</v>
      </c>
      <c r="D501" s="2">
        <v>838</v>
      </c>
      <c r="E501" s="10">
        <f t="shared" si="67"/>
        <v>23.942857142857143</v>
      </c>
      <c r="F501" s="32">
        <f t="shared" si="68"/>
        <v>35</v>
      </c>
      <c r="G501" s="44">
        <f t="shared" si="69"/>
        <v>921.8000000000001</v>
      </c>
      <c r="H501"/>
      <c r="I501" s="45">
        <v>45</v>
      </c>
      <c r="J501" s="55" t="s">
        <v>988</v>
      </c>
    </row>
    <row r="502" spans="1:10" ht="15">
      <c r="A502" s="2" t="s">
        <v>536</v>
      </c>
      <c r="B502" s="42" t="s">
        <v>27</v>
      </c>
      <c r="C502" s="2">
        <v>64</v>
      </c>
      <c r="D502" s="2">
        <v>2353</v>
      </c>
      <c r="E502" s="10">
        <f t="shared" si="67"/>
        <v>36.765625</v>
      </c>
      <c r="F502" s="32">
        <f t="shared" si="68"/>
        <v>64</v>
      </c>
      <c r="G502" s="44">
        <f t="shared" si="69"/>
        <v>2588.3</v>
      </c>
      <c r="H502"/>
      <c r="I502" s="45">
        <v>12</v>
      </c>
      <c r="J502" s="55" t="s">
        <v>775</v>
      </c>
    </row>
    <row r="503" spans="1:10" ht="15">
      <c r="A503" s="5" t="s">
        <v>295</v>
      </c>
      <c r="B503" s="27" t="s">
        <v>48</v>
      </c>
      <c r="C503" s="5">
        <v>72</v>
      </c>
      <c r="D503" s="5">
        <v>1937</v>
      </c>
      <c r="E503" s="10">
        <f t="shared" si="67"/>
        <v>26.90277777777778</v>
      </c>
      <c r="F503" s="32">
        <f t="shared" si="68"/>
        <v>72</v>
      </c>
      <c r="G503" s="9">
        <f t="shared" si="69"/>
        <v>2130.7000000000003</v>
      </c>
      <c r="H503" s="9"/>
      <c r="I503" s="16">
        <v>432</v>
      </c>
      <c r="J503" s="55" t="s">
        <v>989</v>
      </c>
    </row>
    <row r="504" spans="1:13" ht="15">
      <c r="A504" s="5" t="s">
        <v>137</v>
      </c>
      <c r="B504" s="27" t="s">
        <v>38</v>
      </c>
      <c r="C504" s="5">
        <v>55</v>
      </c>
      <c r="D504" s="5">
        <v>986</v>
      </c>
      <c r="E504" s="10">
        <f t="shared" si="67"/>
        <v>17.927272727272726</v>
      </c>
      <c r="F504" s="32">
        <f t="shared" si="68"/>
        <v>55</v>
      </c>
      <c r="G504" s="9">
        <f t="shared" si="69"/>
        <v>1084.6000000000001</v>
      </c>
      <c r="I504" s="16">
        <v>345</v>
      </c>
      <c r="J504" s="55" t="s">
        <v>990</v>
      </c>
      <c r="K504" s="2"/>
      <c r="L504" s="2"/>
      <c r="M504" s="2"/>
    </row>
    <row r="505" spans="1:10" ht="15">
      <c r="A505" s="2" t="s">
        <v>505</v>
      </c>
      <c r="B505" s="42" t="s">
        <v>14</v>
      </c>
      <c r="C505" s="2">
        <v>13</v>
      </c>
      <c r="D505" s="2">
        <v>179</v>
      </c>
      <c r="E505" s="10">
        <f t="shared" si="67"/>
        <v>13.76923076923077</v>
      </c>
      <c r="F505" s="32">
        <f t="shared" si="68"/>
        <v>13</v>
      </c>
      <c r="G505" s="44">
        <f t="shared" si="69"/>
        <v>187.95000000000002</v>
      </c>
      <c r="H505"/>
      <c r="I505" s="45">
        <v>54</v>
      </c>
      <c r="J505" s="55" t="s">
        <v>991</v>
      </c>
    </row>
    <row r="506" spans="1:10" ht="15">
      <c r="A506" s="2" t="s">
        <v>650</v>
      </c>
      <c r="B506" s="42" t="s">
        <v>22</v>
      </c>
      <c r="C506" s="2">
        <v>28</v>
      </c>
      <c r="D506" s="2">
        <v>169</v>
      </c>
      <c r="E506" s="10">
        <f t="shared" si="67"/>
        <v>6.035714285714286</v>
      </c>
      <c r="F506" s="32">
        <f t="shared" si="68"/>
        <v>28</v>
      </c>
      <c r="G506" s="44">
        <f t="shared" si="69"/>
        <v>177.45000000000002</v>
      </c>
      <c r="H506" s="44"/>
      <c r="I506" s="45">
        <v>54</v>
      </c>
      <c r="J506" s="62" t="s">
        <v>992</v>
      </c>
    </row>
    <row r="507" spans="1:10" ht="15">
      <c r="A507" s="2" t="s">
        <v>680</v>
      </c>
      <c r="B507" s="42" t="s">
        <v>32</v>
      </c>
      <c r="C507" s="2">
        <v>48</v>
      </c>
      <c r="D507" s="2">
        <v>385</v>
      </c>
      <c r="E507" s="10">
        <f t="shared" si="67"/>
        <v>8.020833333333334</v>
      </c>
      <c r="F507" s="32">
        <f t="shared" si="68"/>
        <v>48</v>
      </c>
      <c r="G507" s="44">
        <f t="shared" si="69"/>
        <v>404.25</v>
      </c>
      <c r="H507" s="44"/>
      <c r="I507" s="46">
        <v>54</v>
      </c>
      <c r="J507" s="62" t="s">
        <v>918</v>
      </c>
    </row>
    <row r="508" spans="1:10" ht="15">
      <c r="A508" s="5" t="s">
        <v>129</v>
      </c>
      <c r="B508" s="27" t="s">
        <v>127</v>
      </c>
      <c r="C508" s="5">
        <v>62</v>
      </c>
      <c r="D508" s="5">
        <v>1412</v>
      </c>
      <c r="E508" s="10">
        <f t="shared" si="67"/>
        <v>22.774193548387096</v>
      </c>
      <c r="F508" s="32">
        <f t="shared" si="68"/>
        <v>62</v>
      </c>
      <c r="G508" s="9">
        <f t="shared" si="69"/>
        <v>1553.2</v>
      </c>
      <c r="H508" s="5"/>
      <c r="I508" s="12">
        <v>45</v>
      </c>
      <c r="J508" s="55" t="s">
        <v>905</v>
      </c>
    </row>
    <row r="509" spans="1:15" ht="15">
      <c r="A509" s="17" t="s">
        <v>28</v>
      </c>
      <c r="B509" s="8"/>
      <c r="C509" s="9"/>
      <c r="D509" s="18">
        <f>SUM(D491:D508)</f>
        <v>24099</v>
      </c>
      <c r="E509" s="21"/>
      <c r="F509" s="9"/>
      <c r="G509" s="18">
        <f>SUM(G491:G508)</f>
        <v>26318.55</v>
      </c>
      <c r="H509" s="11"/>
      <c r="I509" s="12"/>
      <c r="K509" s="5"/>
      <c r="L509" s="5"/>
      <c r="M509" s="5"/>
      <c r="N509" s="5"/>
      <c r="O509" s="5"/>
    </row>
    <row r="510" spans="1:15" ht="15">
      <c r="A510" s="22"/>
      <c r="B510" s="20"/>
      <c r="C510" s="9"/>
      <c r="D510" s="23"/>
      <c r="E510" s="21"/>
      <c r="F510" s="9"/>
      <c r="G510" s="11"/>
      <c r="H510" s="11"/>
      <c r="I510" s="12"/>
      <c r="K510" s="5"/>
      <c r="L510" s="5"/>
      <c r="M510" s="5"/>
      <c r="N510" s="5"/>
      <c r="O510" s="5"/>
    </row>
    <row r="511" spans="1:15" ht="15">
      <c r="A511" s="22"/>
      <c r="B511" s="20"/>
      <c r="C511" s="9"/>
      <c r="D511" s="23"/>
      <c r="E511" s="21"/>
      <c r="F511" s="9"/>
      <c r="G511" s="11"/>
      <c r="H511" s="11"/>
      <c r="I511" s="12"/>
      <c r="K511" s="5"/>
      <c r="L511" s="5"/>
      <c r="M511" s="5"/>
      <c r="N511" s="5"/>
      <c r="O511" s="5"/>
    </row>
    <row r="512" spans="1:15" ht="15.75">
      <c r="A512" s="13" t="s">
        <v>188</v>
      </c>
      <c r="B512" s="8"/>
      <c r="C512" s="9"/>
      <c r="D512" s="9"/>
      <c r="E512" s="10"/>
      <c r="F512" s="9"/>
      <c r="G512" s="11"/>
      <c r="H512" s="11"/>
      <c r="I512" s="12"/>
      <c r="K512" s="5"/>
      <c r="L512" s="5"/>
      <c r="M512" s="5"/>
      <c r="N512" s="5"/>
      <c r="O512" s="5"/>
    </row>
    <row r="513" spans="1:15" ht="15">
      <c r="A513" s="15" t="s">
        <v>189</v>
      </c>
      <c r="B513" s="8"/>
      <c r="C513" s="9"/>
      <c r="D513" s="9"/>
      <c r="E513" s="10"/>
      <c r="F513" s="9"/>
      <c r="G513" s="11"/>
      <c r="H513" s="11"/>
      <c r="I513" s="12"/>
      <c r="K513" s="5"/>
      <c r="L513" s="5"/>
      <c r="M513" s="5"/>
      <c r="N513" s="5"/>
      <c r="O513" s="5"/>
    </row>
    <row r="514" spans="1:15" ht="15">
      <c r="A514" s="15" t="s">
        <v>701</v>
      </c>
      <c r="B514" s="8"/>
      <c r="C514" s="9"/>
      <c r="D514" s="9"/>
      <c r="E514" s="10"/>
      <c r="F514" s="9"/>
      <c r="G514" s="11"/>
      <c r="H514" s="11"/>
      <c r="I514" s="12"/>
      <c r="K514" s="5"/>
      <c r="L514" s="5"/>
      <c r="M514" s="5"/>
      <c r="N514" s="5"/>
      <c r="O514" s="5"/>
    </row>
    <row r="515" spans="1:10" ht="15">
      <c r="A515" s="2" t="s">
        <v>590</v>
      </c>
      <c r="B515" s="42" t="s">
        <v>27</v>
      </c>
      <c r="C515" s="2">
        <v>56</v>
      </c>
      <c r="D515" s="2">
        <v>634</v>
      </c>
      <c r="E515" s="10">
        <f aca="true" t="shared" si="70" ref="E515:E532">D515/C515</f>
        <v>11.321428571428571</v>
      </c>
      <c r="F515" s="32">
        <f aca="true" t="shared" si="71" ref="F515:F532">C515</f>
        <v>56</v>
      </c>
      <c r="G515" s="44">
        <f aca="true" t="shared" si="72" ref="G515:G532">IF(D515&lt;750,D515*1.05,D515*1.1)</f>
        <v>665.7</v>
      </c>
      <c r="H515" s="44"/>
      <c r="I515" s="45">
        <v>54</v>
      </c>
      <c r="J515" s="62" t="s">
        <v>1017</v>
      </c>
    </row>
    <row r="516" spans="1:10" ht="15">
      <c r="A516" s="2" t="s">
        <v>517</v>
      </c>
      <c r="B516" s="42" t="s">
        <v>60</v>
      </c>
      <c r="C516" s="2">
        <v>66</v>
      </c>
      <c r="D516" s="2">
        <v>2258</v>
      </c>
      <c r="E516" s="10">
        <f t="shared" si="70"/>
        <v>34.21212121212121</v>
      </c>
      <c r="F516" s="32">
        <f t="shared" si="71"/>
        <v>66</v>
      </c>
      <c r="G516" s="44">
        <f t="shared" si="72"/>
        <v>2483.8</v>
      </c>
      <c r="H516"/>
      <c r="I516" s="45">
        <v>54</v>
      </c>
      <c r="J516" s="55" t="s">
        <v>1018</v>
      </c>
    </row>
    <row r="517" spans="1:10" ht="15">
      <c r="A517" s="2" t="s">
        <v>598</v>
      </c>
      <c r="B517" s="42" t="s">
        <v>15</v>
      </c>
      <c r="C517" s="2">
        <v>61</v>
      </c>
      <c r="D517" s="2">
        <v>669</v>
      </c>
      <c r="E517" s="10">
        <f t="shared" si="70"/>
        <v>10.967213114754099</v>
      </c>
      <c r="F517" s="32">
        <f t="shared" si="71"/>
        <v>61</v>
      </c>
      <c r="G517" s="44">
        <f t="shared" si="72"/>
        <v>702.45</v>
      </c>
      <c r="H517" s="44"/>
      <c r="I517" s="45">
        <v>45</v>
      </c>
      <c r="J517" s="62" t="s">
        <v>1019</v>
      </c>
    </row>
    <row r="518" spans="1:15" ht="15">
      <c r="A518" s="2" t="s">
        <v>190</v>
      </c>
      <c r="B518" s="42" t="s">
        <v>21</v>
      </c>
      <c r="C518" s="2">
        <v>18</v>
      </c>
      <c r="D518" s="2">
        <v>95</v>
      </c>
      <c r="E518" s="10">
        <f t="shared" si="70"/>
        <v>5.277777777777778</v>
      </c>
      <c r="F518" s="32">
        <f t="shared" si="71"/>
        <v>18</v>
      </c>
      <c r="G518" s="44">
        <f t="shared" si="72"/>
        <v>99.75</v>
      </c>
      <c r="H518" s="44"/>
      <c r="I518" s="45">
        <v>54</v>
      </c>
      <c r="J518" s="55" t="s">
        <v>1020</v>
      </c>
      <c r="K518" s="37"/>
      <c r="L518" s="38"/>
      <c r="M518" s="2"/>
      <c r="N518" s="2"/>
      <c r="O518" s="2"/>
    </row>
    <row r="519" spans="1:15" ht="15">
      <c r="A519" s="2" t="s">
        <v>392</v>
      </c>
      <c r="B519" s="42" t="s">
        <v>13</v>
      </c>
      <c r="C519" s="2">
        <v>55</v>
      </c>
      <c r="D519" s="2">
        <v>2024</v>
      </c>
      <c r="E519" s="10">
        <f t="shared" si="70"/>
        <v>36.8</v>
      </c>
      <c r="F519" s="32">
        <f t="shared" si="71"/>
        <v>55</v>
      </c>
      <c r="G519" s="9">
        <f t="shared" si="72"/>
        <v>2226.4</v>
      </c>
      <c r="H519"/>
      <c r="I519" s="45">
        <v>324</v>
      </c>
      <c r="J519" s="55" t="s">
        <v>1021</v>
      </c>
      <c r="K519" s="37"/>
      <c r="L519" s="38"/>
      <c r="M519" s="5"/>
      <c r="N519" s="5"/>
      <c r="O519" s="5"/>
    </row>
    <row r="520" spans="1:15" ht="15">
      <c r="A520" s="5" t="s">
        <v>191</v>
      </c>
      <c r="B520" s="27" t="s">
        <v>541</v>
      </c>
      <c r="C520" s="5">
        <v>81</v>
      </c>
      <c r="D520" s="5">
        <v>3021</v>
      </c>
      <c r="E520" s="10">
        <f t="shared" si="70"/>
        <v>37.2962962962963</v>
      </c>
      <c r="F520" s="32">
        <f t="shared" si="71"/>
        <v>81</v>
      </c>
      <c r="G520" s="9">
        <f t="shared" si="72"/>
        <v>3323.1000000000004</v>
      </c>
      <c r="H520" s="9"/>
      <c r="I520" s="12">
        <v>2341</v>
      </c>
      <c r="J520" s="55" t="s">
        <v>747</v>
      </c>
      <c r="K520" s="37"/>
      <c r="L520" s="38"/>
      <c r="M520" s="5"/>
      <c r="N520" s="5"/>
      <c r="O520" s="5"/>
    </row>
    <row r="521" spans="1:15" ht="15">
      <c r="A521" s="5" t="s">
        <v>193</v>
      </c>
      <c r="B521" s="27" t="s">
        <v>37</v>
      </c>
      <c r="C521" s="5">
        <v>75</v>
      </c>
      <c r="D521" s="5">
        <v>1740</v>
      </c>
      <c r="E521" s="10">
        <f t="shared" si="70"/>
        <v>23.2</v>
      </c>
      <c r="F521" s="32">
        <f t="shared" si="71"/>
        <v>75</v>
      </c>
      <c r="G521" s="9">
        <f t="shared" si="72"/>
        <v>1914.0000000000002</v>
      </c>
      <c r="H521" s="9"/>
      <c r="I521" s="16">
        <v>54</v>
      </c>
      <c r="J521" s="55" t="s">
        <v>1022</v>
      </c>
      <c r="K521" s="37"/>
      <c r="L521" s="38"/>
      <c r="M521" s="5"/>
      <c r="N521" s="5"/>
      <c r="O521" s="5"/>
    </row>
    <row r="522" spans="1:15" ht="15">
      <c r="A522" s="2" t="s">
        <v>275</v>
      </c>
      <c r="B522" s="42" t="s">
        <v>17</v>
      </c>
      <c r="C522" s="2">
        <v>36</v>
      </c>
      <c r="D522" s="2">
        <v>845</v>
      </c>
      <c r="E522" s="10">
        <f t="shared" si="70"/>
        <v>23.47222222222222</v>
      </c>
      <c r="F522" s="32">
        <f t="shared" si="71"/>
        <v>36</v>
      </c>
      <c r="G522" s="44">
        <f t="shared" si="72"/>
        <v>929.5000000000001</v>
      </c>
      <c r="H522" s="44"/>
      <c r="I522" s="46">
        <v>12</v>
      </c>
      <c r="J522" s="55" t="s">
        <v>1034</v>
      </c>
      <c r="K522" s="37"/>
      <c r="L522" s="38"/>
      <c r="M522" s="2"/>
      <c r="N522" s="2"/>
      <c r="O522" s="2"/>
    </row>
    <row r="523" spans="1:15" ht="15">
      <c r="A523" s="2" t="s">
        <v>532</v>
      </c>
      <c r="B523" s="42" t="s">
        <v>42</v>
      </c>
      <c r="C523" s="2">
        <v>78</v>
      </c>
      <c r="D523" s="2">
        <v>1714</v>
      </c>
      <c r="E523" s="10">
        <f>D523/C523</f>
        <v>21.974358974358974</v>
      </c>
      <c r="F523" s="32">
        <f>C523</f>
        <v>78</v>
      </c>
      <c r="G523" s="44">
        <f>IF(D523&lt;750,D523*1.05,D523*1.1)</f>
        <v>1885.4</v>
      </c>
      <c r="H523"/>
      <c r="I523" s="45">
        <v>435</v>
      </c>
      <c r="J523" s="55" t="s">
        <v>1024</v>
      </c>
      <c r="K523" s="2"/>
      <c r="L523" s="2"/>
      <c r="M523" s="2"/>
      <c r="N523" s="2"/>
      <c r="O523" s="2"/>
    </row>
    <row r="524" spans="1:15" ht="15" customHeight="1">
      <c r="A524" s="2" t="s">
        <v>540</v>
      </c>
      <c r="B524" s="42" t="s">
        <v>60</v>
      </c>
      <c r="C524" s="2">
        <v>9</v>
      </c>
      <c r="D524" s="2">
        <v>64</v>
      </c>
      <c r="E524" s="10">
        <f t="shared" si="70"/>
        <v>7.111111111111111</v>
      </c>
      <c r="F524" s="32">
        <f t="shared" si="71"/>
        <v>9</v>
      </c>
      <c r="G524" s="44">
        <f t="shared" si="72"/>
        <v>67.2</v>
      </c>
      <c r="H524"/>
      <c r="I524" s="45">
        <v>213</v>
      </c>
      <c r="J524" s="55" t="s">
        <v>1025</v>
      </c>
      <c r="K524" s="2"/>
      <c r="L524" s="2"/>
      <c r="M524" s="2"/>
      <c r="N524" s="2"/>
      <c r="O524" s="2"/>
    </row>
    <row r="525" spans="1:13" ht="15">
      <c r="A525" s="2" t="s">
        <v>564</v>
      </c>
      <c r="B525" s="42" t="s">
        <v>57</v>
      </c>
      <c r="C525" s="2">
        <v>8</v>
      </c>
      <c r="D525" s="2">
        <v>124</v>
      </c>
      <c r="E525" s="10">
        <f t="shared" si="70"/>
        <v>15.5</v>
      </c>
      <c r="F525" s="32">
        <f t="shared" si="71"/>
        <v>8</v>
      </c>
      <c r="G525" s="44">
        <f t="shared" si="72"/>
        <v>130.20000000000002</v>
      </c>
      <c r="H525"/>
      <c r="I525" s="45">
        <v>435</v>
      </c>
      <c r="J525" s="55" t="s">
        <v>1026</v>
      </c>
      <c r="K525" s="2"/>
      <c r="L525" s="2"/>
      <c r="M525" s="2"/>
    </row>
    <row r="526" spans="1:10" ht="15">
      <c r="A526" s="2" t="s">
        <v>171</v>
      </c>
      <c r="B526" s="42" t="s">
        <v>55</v>
      </c>
      <c r="C526" s="2">
        <v>64</v>
      </c>
      <c r="D526" s="2">
        <v>1594</v>
      </c>
      <c r="E526" s="10">
        <f t="shared" si="70"/>
        <v>24.90625</v>
      </c>
      <c r="F526" s="32">
        <f t="shared" si="71"/>
        <v>64</v>
      </c>
      <c r="G526" s="44">
        <f t="shared" si="72"/>
        <v>1753.4</v>
      </c>
      <c r="H526" s="44"/>
      <c r="I526" s="45">
        <v>23</v>
      </c>
      <c r="J526" s="55" t="s">
        <v>1027</v>
      </c>
    </row>
    <row r="527" spans="1:12" ht="15">
      <c r="A527" s="2" t="s">
        <v>414</v>
      </c>
      <c r="B527" s="42" t="s">
        <v>17</v>
      </c>
      <c r="C527" s="2">
        <v>54</v>
      </c>
      <c r="D527" s="2">
        <v>1611</v>
      </c>
      <c r="E527" s="10">
        <f t="shared" si="70"/>
        <v>29.833333333333332</v>
      </c>
      <c r="F527" s="32">
        <f t="shared" si="71"/>
        <v>54</v>
      </c>
      <c r="G527" s="9">
        <f t="shared" si="72"/>
        <v>1772.1000000000001</v>
      </c>
      <c r="H527"/>
      <c r="I527" s="45">
        <v>12</v>
      </c>
      <c r="J527" s="55" t="s">
        <v>1028</v>
      </c>
      <c r="K527" s="29"/>
      <c r="L527" s="30"/>
    </row>
    <row r="528" spans="1:10" ht="15">
      <c r="A528" s="2" t="s">
        <v>513</v>
      </c>
      <c r="B528" s="42" t="s">
        <v>57</v>
      </c>
      <c r="C528" s="2">
        <v>67</v>
      </c>
      <c r="D528" s="2">
        <v>943</v>
      </c>
      <c r="E528" s="10">
        <f t="shared" si="70"/>
        <v>14.074626865671641</v>
      </c>
      <c r="F528" s="32">
        <f t="shared" si="71"/>
        <v>67</v>
      </c>
      <c r="G528" s="44">
        <f t="shared" si="72"/>
        <v>1037.3000000000002</v>
      </c>
      <c r="H528"/>
      <c r="I528" s="45">
        <v>453</v>
      </c>
      <c r="J528" s="55" t="s">
        <v>1029</v>
      </c>
    </row>
    <row r="529" spans="1:10" ht="15">
      <c r="A529" s="2" t="s">
        <v>61</v>
      </c>
      <c r="B529" s="42" t="s">
        <v>94</v>
      </c>
      <c r="C529" s="2">
        <v>22</v>
      </c>
      <c r="D529" s="2">
        <v>125</v>
      </c>
      <c r="E529" s="10">
        <f t="shared" si="70"/>
        <v>5.681818181818182</v>
      </c>
      <c r="F529" s="32">
        <f t="shared" si="71"/>
        <v>22</v>
      </c>
      <c r="G529" s="44">
        <f t="shared" si="72"/>
        <v>131.25</v>
      </c>
      <c r="H529"/>
      <c r="I529" s="46">
        <v>45</v>
      </c>
      <c r="J529" s="55" t="s">
        <v>1030</v>
      </c>
    </row>
    <row r="530" spans="1:10" ht="15">
      <c r="A530" s="5" t="s">
        <v>195</v>
      </c>
      <c r="B530" s="27" t="s">
        <v>400</v>
      </c>
      <c r="C530" s="5">
        <v>72</v>
      </c>
      <c r="D530" s="5">
        <v>2640</v>
      </c>
      <c r="E530" s="10">
        <f t="shared" si="70"/>
        <v>36.666666666666664</v>
      </c>
      <c r="F530" s="32">
        <f t="shared" si="71"/>
        <v>72</v>
      </c>
      <c r="G530" s="9">
        <f t="shared" si="72"/>
        <v>2904.0000000000005</v>
      </c>
      <c r="I530" s="16">
        <v>34</v>
      </c>
      <c r="J530" s="55" t="s">
        <v>1031</v>
      </c>
    </row>
    <row r="531" spans="1:15" ht="15">
      <c r="A531" s="2" t="s">
        <v>300</v>
      </c>
      <c r="B531" s="42" t="s">
        <v>38</v>
      </c>
      <c r="C531" s="2">
        <v>60</v>
      </c>
      <c r="D531" s="2">
        <v>1982</v>
      </c>
      <c r="E531" s="10">
        <f t="shared" si="70"/>
        <v>33.03333333333333</v>
      </c>
      <c r="F531" s="32">
        <f t="shared" si="71"/>
        <v>60</v>
      </c>
      <c r="G531" s="9">
        <f t="shared" si="72"/>
        <v>2180.2000000000003</v>
      </c>
      <c r="H531" s="44"/>
      <c r="I531" s="46">
        <v>34</v>
      </c>
      <c r="J531" s="55" t="s">
        <v>1032</v>
      </c>
      <c r="K531" s="2"/>
      <c r="L531" s="2"/>
      <c r="M531" s="2"/>
      <c r="N531" s="2"/>
      <c r="O531" s="2"/>
    </row>
    <row r="532" spans="1:10" ht="15">
      <c r="A532" s="5" t="s">
        <v>302</v>
      </c>
      <c r="B532" s="27" t="s">
        <v>60</v>
      </c>
      <c r="C532" s="5">
        <v>68</v>
      </c>
      <c r="D532" s="5">
        <v>2472</v>
      </c>
      <c r="E532" s="10">
        <f t="shared" si="70"/>
        <v>36.35294117647059</v>
      </c>
      <c r="F532" s="32">
        <f t="shared" si="71"/>
        <v>68</v>
      </c>
      <c r="G532" s="9">
        <f t="shared" si="72"/>
        <v>2719.2000000000003</v>
      </c>
      <c r="H532" s="9"/>
      <c r="I532" s="16">
        <v>12</v>
      </c>
      <c r="J532" s="55" t="s">
        <v>1033</v>
      </c>
    </row>
    <row r="533" spans="1:15" ht="15">
      <c r="A533" s="17" t="s">
        <v>198</v>
      </c>
      <c r="B533" s="20"/>
      <c r="C533" s="9"/>
      <c r="D533" s="18">
        <f>SUM(D515:D532)</f>
        <v>24555</v>
      </c>
      <c r="E533" s="21"/>
      <c r="F533" s="9"/>
      <c r="G533" s="18">
        <f>SUM(G515:G532)</f>
        <v>26924.95</v>
      </c>
      <c r="H533" s="18"/>
      <c r="I533" s="12"/>
      <c r="K533" s="5"/>
      <c r="L533" s="5"/>
      <c r="M533" s="5"/>
      <c r="N533" s="5"/>
      <c r="O533" s="5"/>
    </row>
    <row r="534" spans="1:15" ht="15">
      <c r="A534" s="17"/>
      <c r="B534" s="20"/>
      <c r="C534" s="9"/>
      <c r="D534" s="18"/>
      <c r="E534" s="21"/>
      <c r="F534" s="9"/>
      <c r="G534" s="18"/>
      <c r="H534" s="18"/>
      <c r="I534" s="12"/>
      <c r="K534" s="5"/>
      <c r="L534" s="5"/>
      <c r="M534" s="5"/>
      <c r="N534" s="5"/>
      <c r="O534" s="5"/>
    </row>
    <row r="535" spans="1:15" ht="15">
      <c r="A535" s="17"/>
      <c r="B535" s="20"/>
      <c r="C535" s="9"/>
      <c r="D535" s="18"/>
      <c r="E535" s="21"/>
      <c r="F535" s="9"/>
      <c r="G535" s="18"/>
      <c r="H535" s="18"/>
      <c r="I535" s="12"/>
      <c r="K535" s="5"/>
      <c r="L535" s="5"/>
      <c r="M535" s="5"/>
      <c r="N535" s="5"/>
      <c r="O535" s="5"/>
    </row>
    <row r="536" spans="1:15" ht="15.75">
      <c r="A536" s="13" t="s">
        <v>675</v>
      </c>
      <c r="B536" s="20"/>
      <c r="C536" s="9"/>
      <c r="D536" s="18"/>
      <c r="E536" s="21"/>
      <c r="F536" s="9"/>
      <c r="G536" s="18"/>
      <c r="H536" s="18"/>
      <c r="I536" s="12"/>
      <c r="K536" s="5"/>
      <c r="L536" s="5"/>
      <c r="M536" s="5"/>
      <c r="N536" s="5"/>
      <c r="O536" s="5"/>
    </row>
    <row r="537" spans="1:15" ht="15">
      <c r="A537" s="15" t="s">
        <v>676</v>
      </c>
      <c r="B537" s="20"/>
      <c r="C537" s="9"/>
      <c r="D537" s="18"/>
      <c r="E537" s="21"/>
      <c r="F537" s="9"/>
      <c r="G537" s="18"/>
      <c r="H537" s="18"/>
      <c r="I537" s="12"/>
      <c r="K537" s="5"/>
      <c r="L537" s="5"/>
      <c r="M537" s="5"/>
      <c r="N537" s="5"/>
      <c r="O537" s="5"/>
    </row>
    <row r="538" spans="1:15" ht="15">
      <c r="A538" s="15" t="s">
        <v>1042</v>
      </c>
      <c r="B538" s="20"/>
      <c r="C538" s="9"/>
      <c r="D538" s="18"/>
      <c r="E538" s="21"/>
      <c r="F538" s="9"/>
      <c r="G538" s="18"/>
      <c r="H538" s="18"/>
      <c r="I538" s="12"/>
      <c r="K538" s="5"/>
      <c r="L538" s="5"/>
      <c r="M538" s="5"/>
      <c r="N538" s="5"/>
      <c r="O538" s="5"/>
    </row>
    <row r="539" spans="1:15" ht="15">
      <c r="A539" s="2" t="s">
        <v>206</v>
      </c>
      <c r="B539" s="42" t="s">
        <v>22</v>
      </c>
      <c r="C539" s="2">
        <v>55</v>
      </c>
      <c r="D539" s="2">
        <v>2219</v>
      </c>
      <c r="E539" s="10">
        <f aca="true" t="shared" si="73" ref="E539:E556">D539/C539</f>
        <v>40.345454545454544</v>
      </c>
      <c r="F539" s="32">
        <f aca="true" t="shared" si="74" ref="F539:F556">C539</f>
        <v>55</v>
      </c>
      <c r="G539" s="44">
        <f aca="true" t="shared" si="75" ref="G539:G556">IF(D539&lt;750,D539*1.05,D539*1.1)</f>
        <v>2440.9</v>
      </c>
      <c r="H539" s="2"/>
      <c r="I539" s="45">
        <v>231</v>
      </c>
      <c r="J539" s="55" t="s">
        <v>934</v>
      </c>
      <c r="K539" s="5"/>
      <c r="L539" s="5"/>
      <c r="M539" s="5"/>
      <c r="N539" s="5"/>
      <c r="O539" s="5"/>
    </row>
    <row r="540" spans="1:15" ht="15">
      <c r="A540" s="2" t="s">
        <v>210</v>
      </c>
      <c r="B540" s="42" t="s">
        <v>26</v>
      </c>
      <c r="C540" s="2">
        <v>75</v>
      </c>
      <c r="D540" s="2">
        <v>2064</v>
      </c>
      <c r="E540" s="10">
        <f t="shared" si="73"/>
        <v>27.52</v>
      </c>
      <c r="F540" s="32">
        <f t="shared" si="74"/>
        <v>75</v>
      </c>
      <c r="G540" s="44">
        <f t="shared" si="75"/>
        <v>2270.4</v>
      </c>
      <c r="H540" s="2"/>
      <c r="I540" s="46">
        <v>12</v>
      </c>
      <c r="J540" s="55" t="s">
        <v>935</v>
      </c>
      <c r="K540" s="5"/>
      <c r="L540" s="5"/>
      <c r="M540" s="5"/>
      <c r="N540" s="5"/>
      <c r="O540" s="5"/>
    </row>
    <row r="541" spans="1:15" ht="15">
      <c r="A541" s="2" t="s">
        <v>267</v>
      </c>
      <c r="B541" s="42" t="s">
        <v>94</v>
      </c>
      <c r="C541" s="2">
        <v>81</v>
      </c>
      <c r="D541" s="2">
        <v>2224</v>
      </c>
      <c r="E541" s="10">
        <f t="shared" si="73"/>
        <v>27.45679012345679</v>
      </c>
      <c r="F541" s="32">
        <f t="shared" si="74"/>
        <v>81</v>
      </c>
      <c r="G541" s="9">
        <f t="shared" si="75"/>
        <v>2446.4</v>
      </c>
      <c r="H541" s="44"/>
      <c r="I541" s="46">
        <v>12</v>
      </c>
      <c r="J541" s="55" t="s">
        <v>936</v>
      </c>
      <c r="K541" s="37"/>
      <c r="L541" s="38"/>
      <c r="M541" s="5"/>
      <c r="N541" s="5"/>
      <c r="O541" s="5"/>
    </row>
    <row r="542" spans="1:15" ht="15">
      <c r="A542" s="2" t="s">
        <v>11</v>
      </c>
      <c r="B542" s="42" t="s">
        <v>541</v>
      </c>
      <c r="C542" s="2">
        <v>82</v>
      </c>
      <c r="D542" s="2">
        <v>2544</v>
      </c>
      <c r="E542" s="10">
        <f t="shared" si="73"/>
        <v>31.024390243902438</v>
      </c>
      <c r="F542" s="32">
        <f t="shared" si="74"/>
        <v>82</v>
      </c>
      <c r="G542" s="44">
        <f t="shared" si="75"/>
        <v>2798.4</v>
      </c>
      <c r="H542"/>
      <c r="I542" s="49">
        <v>54</v>
      </c>
      <c r="J542" s="55" t="s">
        <v>746</v>
      </c>
      <c r="K542" s="5"/>
      <c r="L542" s="5"/>
      <c r="M542" s="5"/>
      <c r="N542" s="5"/>
      <c r="O542" s="5"/>
    </row>
    <row r="543" spans="1:10" ht="15">
      <c r="A543" s="2" t="s">
        <v>601</v>
      </c>
      <c r="B543" s="42" t="s">
        <v>22</v>
      </c>
      <c r="C543" s="2">
        <v>38</v>
      </c>
      <c r="D543" s="2">
        <v>271</v>
      </c>
      <c r="E543" s="10">
        <f t="shared" si="73"/>
        <v>7.131578947368421</v>
      </c>
      <c r="F543" s="32">
        <f t="shared" si="74"/>
        <v>38</v>
      </c>
      <c r="G543" s="44">
        <f t="shared" si="75"/>
        <v>284.55</v>
      </c>
      <c r="H543" s="44"/>
      <c r="I543" s="45">
        <v>435</v>
      </c>
      <c r="J543" s="62" t="s">
        <v>937</v>
      </c>
    </row>
    <row r="544" spans="1:15" ht="15">
      <c r="A544" s="2" t="s">
        <v>47</v>
      </c>
      <c r="B544" s="42" t="s">
        <v>26</v>
      </c>
      <c r="C544" s="2">
        <v>28</v>
      </c>
      <c r="D544" s="2">
        <v>313</v>
      </c>
      <c r="E544" s="10">
        <f t="shared" si="73"/>
        <v>11.178571428571429</v>
      </c>
      <c r="F544" s="32">
        <f t="shared" si="74"/>
        <v>28</v>
      </c>
      <c r="G544" s="44">
        <f t="shared" si="75"/>
        <v>328.65000000000003</v>
      </c>
      <c r="H544"/>
      <c r="I544" s="46">
        <v>43</v>
      </c>
      <c r="J544" s="55" t="s">
        <v>938</v>
      </c>
      <c r="K544" s="5"/>
      <c r="L544" s="5"/>
      <c r="M544" s="5"/>
      <c r="N544" s="5"/>
      <c r="O544" s="5"/>
    </row>
    <row r="545" spans="1:15" ht="15">
      <c r="A545" s="2" t="s">
        <v>271</v>
      </c>
      <c r="B545" s="42" t="s">
        <v>38</v>
      </c>
      <c r="C545" s="2">
        <v>65</v>
      </c>
      <c r="D545" s="2">
        <v>1018</v>
      </c>
      <c r="E545" s="10">
        <f t="shared" si="73"/>
        <v>15.661538461538461</v>
      </c>
      <c r="F545" s="32">
        <f t="shared" si="74"/>
        <v>65</v>
      </c>
      <c r="G545" s="44">
        <f t="shared" si="75"/>
        <v>1119.8000000000002</v>
      </c>
      <c r="H545" s="44"/>
      <c r="I545" s="49">
        <v>435</v>
      </c>
      <c r="J545" s="55" t="s">
        <v>939</v>
      </c>
      <c r="K545" s="5"/>
      <c r="L545" s="5"/>
      <c r="M545" s="5"/>
      <c r="N545" s="5"/>
      <c r="O545" s="5"/>
    </row>
    <row r="546" spans="1:10" ht="15">
      <c r="A546" s="2" t="s">
        <v>607</v>
      </c>
      <c r="B546" s="42" t="s">
        <v>94</v>
      </c>
      <c r="C546" s="2">
        <v>64</v>
      </c>
      <c r="D546" s="2">
        <v>1177</v>
      </c>
      <c r="E546" s="10">
        <f t="shared" si="73"/>
        <v>18.390625</v>
      </c>
      <c r="F546" s="32">
        <f t="shared" si="74"/>
        <v>64</v>
      </c>
      <c r="G546" s="44">
        <f t="shared" si="75"/>
        <v>1294.7</v>
      </c>
      <c r="H546" s="44"/>
      <c r="I546" s="45">
        <v>23</v>
      </c>
      <c r="J546" s="62" t="s">
        <v>940</v>
      </c>
    </row>
    <row r="547" spans="1:15" ht="15">
      <c r="A547" s="2" t="s">
        <v>225</v>
      </c>
      <c r="B547" s="42" t="s">
        <v>541</v>
      </c>
      <c r="C547" s="2">
        <v>76</v>
      </c>
      <c r="D547" s="2">
        <v>2995</v>
      </c>
      <c r="E547" s="10">
        <f t="shared" si="73"/>
        <v>39.4078947368421</v>
      </c>
      <c r="F547" s="32">
        <f t="shared" si="74"/>
        <v>76</v>
      </c>
      <c r="G547" s="44">
        <f t="shared" si="75"/>
        <v>3294.5000000000005</v>
      </c>
      <c r="H547"/>
      <c r="I547" s="45">
        <v>4523</v>
      </c>
      <c r="J547" s="55" t="s">
        <v>941</v>
      </c>
      <c r="K547" s="5"/>
      <c r="L547" s="5"/>
      <c r="M547" s="5"/>
      <c r="N547" s="5"/>
      <c r="O547" s="5"/>
    </row>
    <row r="548" spans="1:15" ht="15">
      <c r="A548" s="2" t="s">
        <v>402</v>
      </c>
      <c r="B548" s="42" t="s">
        <v>32</v>
      </c>
      <c r="C548" s="2">
        <v>82</v>
      </c>
      <c r="D548" s="2">
        <v>2704</v>
      </c>
      <c r="E548" s="10">
        <f t="shared" si="73"/>
        <v>32.97560975609756</v>
      </c>
      <c r="F548" s="32">
        <f t="shared" si="74"/>
        <v>82</v>
      </c>
      <c r="G548" s="44">
        <f t="shared" si="75"/>
        <v>2974.4</v>
      </c>
      <c r="H548"/>
      <c r="I548" s="45">
        <v>21</v>
      </c>
      <c r="J548" s="55" t="s">
        <v>746</v>
      </c>
      <c r="K548" s="5"/>
      <c r="L548" s="5"/>
      <c r="M548" s="5"/>
      <c r="N548" s="5"/>
      <c r="O548" s="5"/>
    </row>
    <row r="549" spans="1:10" ht="15">
      <c r="A549" s="2" t="s">
        <v>157</v>
      </c>
      <c r="B549" s="42" t="s">
        <v>38</v>
      </c>
      <c r="C549" s="2">
        <v>10</v>
      </c>
      <c r="D549" s="2">
        <v>131</v>
      </c>
      <c r="E549" s="10">
        <f>D549/C549</f>
        <v>13.1</v>
      </c>
      <c r="F549" s="32">
        <f>C549</f>
        <v>10</v>
      </c>
      <c r="G549" s="44">
        <f>IF(D549&lt;750,D549*1.05,D549*1.1)</f>
        <v>137.55</v>
      </c>
      <c r="H549" s="44"/>
      <c r="I549" s="45">
        <v>213</v>
      </c>
      <c r="J549" s="62" t="s">
        <v>1040</v>
      </c>
    </row>
    <row r="550" spans="1:10" ht="15">
      <c r="A550" s="2" t="s">
        <v>242</v>
      </c>
      <c r="B550" s="42" t="s">
        <v>13</v>
      </c>
      <c r="C550" s="2">
        <v>14</v>
      </c>
      <c r="D550" s="2">
        <v>81</v>
      </c>
      <c r="E550" s="10">
        <f>D550/C550</f>
        <v>5.785714285714286</v>
      </c>
      <c r="F550" s="32">
        <f>C550</f>
        <v>14</v>
      </c>
      <c r="G550" s="44">
        <f>IF(D550&lt;750,D550*1.05,D550*1.1)</f>
        <v>85.05</v>
      </c>
      <c r="H550" s="44"/>
      <c r="I550" s="46">
        <v>45</v>
      </c>
      <c r="J550" s="62" t="s">
        <v>791</v>
      </c>
    </row>
    <row r="551" spans="1:15" ht="15">
      <c r="A551" s="2" t="s">
        <v>243</v>
      </c>
      <c r="B551" s="42" t="s">
        <v>55</v>
      </c>
      <c r="C551" s="2">
        <v>77</v>
      </c>
      <c r="D551" s="2">
        <v>1572</v>
      </c>
      <c r="E551" s="10">
        <f t="shared" si="73"/>
        <v>20.415584415584416</v>
      </c>
      <c r="F551" s="32">
        <f t="shared" si="74"/>
        <v>77</v>
      </c>
      <c r="G551" s="44">
        <f t="shared" si="75"/>
        <v>1729.2</v>
      </c>
      <c r="H551"/>
      <c r="I551" s="46">
        <v>54</v>
      </c>
      <c r="J551" s="55" t="s">
        <v>943</v>
      </c>
      <c r="K551" s="5"/>
      <c r="L551" s="5"/>
      <c r="M551" s="5"/>
      <c r="N551" s="5"/>
      <c r="O551" s="5"/>
    </row>
    <row r="552" spans="1:10" ht="15">
      <c r="A552" s="5" t="s">
        <v>106</v>
      </c>
      <c r="B552" s="27" t="s">
        <v>55</v>
      </c>
      <c r="C552" s="5">
        <v>40</v>
      </c>
      <c r="D552" s="5">
        <v>1135</v>
      </c>
      <c r="E552" s="10">
        <f>D552/C552</f>
        <v>28.375</v>
      </c>
      <c r="F552" s="32">
        <f>C552</f>
        <v>40</v>
      </c>
      <c r="G552" s="9">
        <f>IF(D552&lt;750,D552*1.05,D552*1.1)</f>
        <v>1248.5</v>
      </c>
      <c r="H552" s="9"/>
      <c r="I552" s="12">
        <v>5</v>
      </c>
      <c r="J552" s="55" t="s">
        <v>978</v>
      </c>
    </row>
    <row r="553" spans="1:10" ht="15">
      <c r="A553" s="2" t="s">
        <v>641</v>
      </c>
      <c r="B553" s="42" t="s">
        <v>55</v>
      </c>
      <c r="C553" s="2">
        <v>42</v>
      </c>
      <c r="D553" s="2">
        <v>408</v>
      </c>
      <c r="E553" s="10">
        <f t="shared" si="73"/>
        <v>9.714285714285714</v>
      </c>
      <c r="F553" s="32">
        <f t="shared" si="74"/>
        <v>42</v>
      </c>
      <c r="G553" s="44">
        <f t="shared" si="75"/>
        <v>428.40000000000003</v>
      </c>
      <c r="H553" s="44"/>
      <c r="I553" s="45">
        <v>1</v>
      </c>
      <c r="J553" s="62" t="s">
        <v>944</v>
      </c>
    </row>
    <row r="554" spans="1:10" ht="15">
      <c r="A554" s="2" t="s">
        <v>413</v>
      </c>
      <c r="B554" s="42" t="s">
        <v>17</v>
      </c>
      <c r="C554" s="2">
        <v>81</v>
      </c>
      <c r="D554" s="2">
        <v>1700</v>
      </c>
      <c r="E554" s="10">
        <f t="shared" si="73"/>
        <v>20.987654320987655</v>
      </c>
      <c r="F554" s="32">
        <f t="shared" si="74"/>
        <v>81</v>
      </c>
      <c r="G554" s="44">
        <f t="shared" si="75"/>
        <v>1870.0000000000002</v>
      </c>
      <c r="H554"/>
      <c r="I554" s="45">
        <v>324</v>
      </c>
      <c r="J554" s="55" t="s">
        <v>945</v>
      </c>
    </row>
    <row r="555" spans="1:15" ht="15">
      <c r="A555" s="2" t="s">
        <v>25</v>
      </c>
      <c r="B555" s="42" t="s">
        <v>22</v>
      </c>
      <c r="C555" s="2">
        <v>77</v>
      </c>
      <c r="D555" s="2">
        <v>2152</v>
      </c>
      <c r="E555" s="10">
        <f t="shared" si="73"/>
        <v>27.948051948051948</v>
      </c>
      <c r="F555" s="32">
        <f t="shared" si="74"/>
        <v>77</v>
      </c>
      <c r="G555" s="44">
        <f t="shared" si="75"/>
        <v>2367.2000000000003</v>
      </c>
      <c r="H555"/>
      <c r="I555" s="49">
        <v>12</v>
      </c>
      <c r="J555" s="55" t="s">
        <v>946</v>
      </c>
      <c r="K555" s="5"/>
      <c r="L555" s="5"/>
      <c r="M555" s="5"/>
      <c r="N555" s="5"/>
      <c r="O555" s="5"/>
    </row>
    <row r="556" spans="1:10" ht="15">
      <c r="A556" s="2" t="s">
        <v>41</v>
      </c>
      <c r="B556" s="42" t="s">
        <v>22</v>
      </c>
      <c r="C556" s="2">
        <v>47</v>
      </c>
      <c r="D556" s="2">
        <v>534</v>
      </c>
      <c r="E556" s="10">
        <f t="shared" si="73"/>
        <v>11.361702127659575</v>
      </c>
      <c r="F556" s="32">
        <f t="shared" si="74"/>
        <v>47</v>
      </c>
      <c r="G556" s="44">
        <f t="shared" si="75"/>
        <v>560.7</v>
      </c>
      <c r="H556"/>
      <c r="I556" s="46">
        <v>21</v>
      </c>
      <c r="J556" s="55" t="s">
        <v>947</v>
      </c>
    </row>
    <row r="557" spans="1:15" ht="15">
      <c r="A557" s="17" t="s">
        <v>28</v>
      </c>
      <c r="B557" s="20"/>
      <c r="C557" s="9"/>
      <c r="D557" s="18">
        <f>SUM(D539:D556)</f>
        <v>25242</v>
      </c>
      <c r="E557" s="21"/>
      <c r="F557" s="9"/>
      <c r="G557" s="18">
        <f>SUM(G539:G556)</f>
        <v>27679.300000000003</v>
      </c>
      <c r="H557" s="18"/>
      <c r="I557" s="12"/>
      <c r="K557" s="5"/>
      <c r="L557" s="5"/>
      <c r="M557" s="5"/>
      <c r="N557" s="5"/>
      <c r="O557" s="5"/>
    </row>
    <row r="558" spans="1:15" ht="15">
      <c r="A558" s="17"/>
      <c r="B558" s="20"/>
      <c r="C558" s="9"/>
      <c r="D558" s="18"/>
      <c r="E558" s="21"/>
      <c r="F558" s="9"/>
      <c r="G558" s="18"/>
      <c r="H558" s="18"/>
      <c r="I558" s="12"/>
      <c r="K558" s="5"/>
      <c r="L558" s="5"/>
      <c r="M558" s="5"/>
      <c r="N558" s="5"/>
      <c r="O558" s="5"/>
    </row>
    <row r="559" spans="1:15" ht="15">
      <c r="A559" s="17"/>
      <c r="B559" s="20"/>
      <c r="C559" s="9"/>
      <c r="D559" s="18"/>
      <c r="E559" s="25"/>
      <c r="F559" s="9"/>
      <c r="G559" s="18"/>
      <c r="H559" s="18"/>
      <c r="I559" s="12"/>
      <c r="K559" s="5"/>
      <c r="L559" s="5"/>
      <c r="M559" s="5"/>
      <c r="N559" s="5"/>
      <c r="O559" s="5"/>
    </row>
    <row r="560" spans="1:15" ht="15">
      <c r="A560" s="5" t="s">
        <v>199</v>
      </c>
      <c r="B560" s="33"/>
      <c r="C560" s="26"/>
      <c r="D560" s="26"/>
      <c r="E560" s="26"/>
      <c r="F560" s="26"/>
      <c r="G560" s="27"/>
      <c r="H560" s="27"/>
      <c r="I560" s="28"/>
      <c r="K560" s="5"/>
      <c r="L560" s="5"/>
      <c r="M560" s="5"/>
      <c r="N560" s="5"/>
      <c r="O560" s="5"/>
    </row>
    <row r="561" spans="1:15" ht="15">
      <c r="A561" s="5" t="s">
        <v>200</v>
      </c>
      <c r="B561" s="33"/>
      <c r="C561" s="26"/>
      <c r="D561" s="26"/>
      <c r="E561" s="26"/>
      <c r="F561" s="26"/>
      <c r="G561" s="27"/>
      <c r="H561" s="27"/>
      <c r="I561" s="28"/>
      <c r="K561" s="5"/>
      <c r="L561" s="5"/>
      <c r="M561" s="5"/>
      <c r="N561" s="5"/>
      <c r="O561" s="5"/>
    </row>
    <row r="562" spans="1:15" ht="15">
      <c r="A562" s="5" t="s">
        <v>201</v>
      </c>
      <c r="B562" s="33"/>
      <c r="C562" s="26"/>
      <c r="D562" s="26"/>
      <c r="E562" s="26"/>
      <c r="F562" s="26"/>
      <c r="G562" s="27"/>
      <c r="H562" s="27"/>
      <c r="I562" s="28"/>
      <c r="K562" s="5"/>
      <c r="L562" s="5"/>
      <c r="M562" s="5"/>
      <c r="N562" s="5"/>
      <c r="O562" s="5"/>
    </row>
    <row r="563" spans="1:15" ht="15">
      <c r="A563" s="5" t="s">
        <v>202</v>
      </c>
      <c r="B563" s="33"/>
      <c r="C563" s="26"/>
      <c r="D563" s="26"/>
      <c r="E563" s="26"/>
      <c r="F563" s="26"/>
      <c r="G563" s="27"/>
      <c r="H563" s="27"/>
      <c r="I563" s="28"/>
      <c r="K563" s="5"/>
      <c r="L563" s="5"/>
      <c r="M563" s="5"/>
      <c r="N563" s="5"/>
      <c r="O563" s="5"/>
    </row>
    <row r="564" spans="1:15" ht="15">
      <c r="A564" s="5" t="s">
        <v>203</v>
      </c>
      <c r="B564" s="33"/>
      <c r="C564" s="26"/>
      <c r="D564" s="26"/>
      <c r="E564" s="26"/>
      <c r="F564" s="26"/>
      <c r="G564" s="27"/>
      <c r="H564" s="27"/>
      <c r="I564" s="28"/>
      <c r="K564" s="5"/>
      <c r="L564" s="5"/>
      <c r="M564" s="5"/>
      <c r="N564" s="5"/>
      <c r="O564" s="5"/>
    </row>
    <row r="565" spans="1:15" ht="15">
      <c r="A565" s="5" t="s">
        <v>204</v>
      </c>
      <c r="B565" s="33"/>
      <c r="C565" s="26"/>
      <c r="D565" s="26"/>
      <c r="E565" s="26"/>
      <c r="F565" s="26"/>
      <c r="G565" s="27"/>
      <c r="H565" s="27"/>
      <c r="I565" s="28"/>
      <c r="K565" s="5"/>
      <c r="L565" s="5"/>
      <c r="M565" s="5"/>
      <c r="N565" s="5"/>
      <c r="O565" s="5"/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6.421875" style="41" customWidth="1"/>
    <col min="3" max="3" width="5.7109375" style="0" customWidth="1"/>
    <col min="4" max="4" width="8.00390625" style="0" customWidth="1"/>
    <col min="5" max="5" width="8.00390625" style="2" customWidth="1"/>
    <col min="6" max="6" width="7.28125" style="32" customWidth="1"/>
    <col min="7" max="7" width="8.00390625" style="0" customWidth="1"/>
    <col min="8" max="8" width="1.8515625" style="0" customWidth="1"/>
    <col min="9" max="9" width="12.140625" style="41" customWidth="1"/>
    <col min="10" max="16384" width="9.00390625" style="0" customWidth="1"/>
  </cols>
  <sheetData>
    <row r="1" spans="1:2" ht="18">
      <c r="A1" s="4" t="s">
        <v>689</v>
      </c>
      <c r="B1" s="4"/>
    </row>
    <row r="2" ht="15">
      <c r="A2" s="40"/>
    </row>
    <row r="3" spans="1:2" ht="15">
      <c r="A3" s="61"/>
      <c r="B3" s="42"/>
    </row>
    <row r="4" spans="1:9" ht="15.75">
      <c r="A4" s="2"/>
      <c r="B4" s="7" t="s">
        <v>0</v>
      </c>
      <c r="D4" s="6"/>
      <c r="E4" s="6"/>
      <c r="F4" s="36" t="s">
        <v>1</v>
      </c>
      <c r="G4" s="6" t="s">
        <v>541</v>
      </c>
      <c r="H4" s="6"/>
      <c r="I4" s="6"/>
    </row>
    <row r="5" spans="1:9" ht="15.75">
      <c r="A5" s="2"/>
      <c r="B5" s="7" t="s">
        <v>3</v>
      </c>
      <c r="C5" s="43" t="s">
        <v>4</v>
      </c>
      <c r="D5" s="43" t="s">
        <v>541</v>
      </c>
      <c r="E5" s="6" t="s">
        <v>6</v>
      </c>
      <c r="F5" s="36" t="s">
        <v>7</v>
      </c>
      <c r="G5" s="6" t="s">
        <v>7</v>
      </c>
      <c r="H5" s="6"/>
      <c r="I5" s="7" t="s">
        <v>9</v>
      </c>
    </row>
    <row r="6" spans="1:9" ht="15.75">
      <c r="A6" s="2"/>
      <c r="B6" s="7"/>
      <c r="C6" s="43"/>
      <c r="D6" s="43"/>
      <c r="E6" s="6"/>
      <c r="F6" s="36"/>
      <c r="G6" s="6"/>
      <c r="H6" s="6"/>
      <c r="I6" s="7"/>
    </row>
    <row r="7" spans="1:9" ht="15">
      <c r="A7" s="2" t="s">
        <v>412</v>
      </c>
      <c r="B7" s="42" t="s">
        <v>32</v>
      </c>
      <c r="C7" s="2">
        <v>6</v>
      </c>
      <c r="D7" s="2">
        <v>29</v>
      </c>
      <c r="E7" s="10">
        <f aca="true" t="shared" si="0" ref="E7:E44">D7/C7</f>
        <v>4.833333333333333</v>
      </c>
      <c r="F7" s="32">
        <f aca="true" t="shared" si="1" ref="F7:F35">C7</f>
        <v>6</v>
      </c>
      <c r="G7" s="44">
        <f aca="true" t="shared" si="2" ref="G7:G44">IF(D7&lt;750,D7*1.05,D7*1.1)</f>
        <v>30.450000000000003</v>
      </c>
      <c r="I7" s="45">
        <v>1</v>
      </c>
    </row>
    <row r="8" spans="1:9" ht="15">
      <c r="A8" s="2" t="s">
        <v>597</v>
      </c>
      <c r="B8" s="42" t="s">
        <v>57</v>
      </c>
      <c r="C8" s="2">
        <v>14</v>
      </c>
      <c r="D8" s="2">
        <v>166</v>
      </c>
      <c r="E8" s="10">
        <f t="shared" si="0"/>
        <v>11.857142857142858</v>
      </c>
      <c r="F8" s="32">
        <f t="shared" si="1"/>
        <v>14</v>
      </c>
      <c r="G8" s="44">
        <f t="shared" si="2"/>
        <v>174.3</v>
      </c>
      <c r="H8" s="44"/>
      <c r="I8" s="45">
        <v>1</v>
      </c>
    </row>
    <row r="9" spans="1:9" ht="15">
      <c r="A9" s="2" t="s">
        <v>599</v>
      </c>
      <c r="B9" s="42" t="s">
        <v>13</v>
      </c>
      <c r="C9" s="2">
        <v>23</v>
      </c>
      <c r="D9" s="2">
        <v>199</v>
      </c>
      <c r="E9" s="10">
        <f t="shared" si="0"/>
        <v>8.652173913043478</v>
      </c>
      <c r="F9" s="32">
        <f t="shared" si="1"/>
        <v>23</v>
      </c>
      <c r="G9" s="44">
        <f t="shared" si="2"/>
        <v>208.95000000000002</v>
      </c>
      <c r="H9" s="44"/>
      <c r="I9" s="45">
        <v>2</v>
      </c>
    </row>
    <row r="10" spans="1:15" ht="15">
      <c r="A10" s="2" t="s">
        <v>421</v>
      </c>
      <c r="B10" s="42" t="s">
        <v>40</v>
      </c>
      <c r="C10" s="2">
        <v>12</v>
      </c>
      <c r="D10" s="2">
        <v>103</v>
      </c>
      <c r="E10" s="10">
        <f t="shared" si="0"/>
        <v>8.583333333333334</v>
      </c>
      <c r="F10" s="32">
        <f t="shared" si="1"/>
        <v>12</v>
      </c>
      <c r="G10" s="44">
        <f t="shared" si="2"/>
        <v>108.15</v>
      </c>
      <c r="I10" s="45">
        <v>54</v>
      </c>
      <c r="J10" s="55"/>
      <c r="K10" s="37"/>
      <c r="L10" s="38"/>
      <c r="M10" s="2"/>
      <c r="N10" s="2"/>
      <c r="O10" s="2"/>
    </row>
    <row r="11" spans="1:9" ht="15">
      <c r="A11" s="2" t="s">
        <v>132</v>
      </c>
      <c r="B11" s="42" t="s">
        <v>17</v>
      </c>
      <c r="C11" s="2">
        <v>7</v>
      </c>
      <c r="D11" s="2">
        <v>82</v>
      </c>
      <c r="E11" s="10">
        <f t="shared" si="0"/>
        <v>11.714285714285714</v>
      </c>
      <c r="F11" s="32">
        <f t="shared" si="1"/>
        <v>7</v>
      </c>
      <c r="G11" s="44">
        <f t="shared" si="2"/>
        <v>86.10000000000001</v>
      </c>
      <c r="H11" s="44"/>
      <c r="I11" s="45">
        <v>213</v>
      </c>
    </row>
    <row r="12" spans="1:9" ht="15">
      <c r="A12" s="2" t="s">
        <v>605</v>
      </c>
      <c r="B12" s="42" t="s">
        <v>26</v>
      </c>
      <c r="C12" s="2">
        <v>7</v>
      </c>
      <c r="D12" s="2">
        <v>51</v>
      </c>
      <c r="E12" s="10">
        <f t="shared" si="0"/>
        <v>7.285714285714286</v>
      </c>
      <c r="F12" s="32">
        <f t="shared" si="1"/>
        <v>7</v>
      </c>
      <c r="G12" s="44">
        <f t="shared" si="2"/>
        <v>53.550000000000004</v>
      </c>
      <c r="H12" s="44"/>
      <c r="I12" s="45">
        <v>1</v>
      </c>
    </row>
    <row r="13" spans="1:12" ht="15">
      <c r="A13" s="2" t="s">
        <v>224</v>
      </c>
      <c r="B13" s="42" t="s">
        <v>22</v>
      </c>
      <c r="C13" s="2">
        <v>14</v>
      </c>
      <c r="D13" s="2">
        <v>158</v>
      </c>
      <c r="E13" s="10">
        <f t="shared" si="0"/>
        <v>11.285714285714286</v>
      </c>
      <c r="F13" s="32">
        <f t="shared" si="1"/>
        <v>14</v>
      </c>
      <c r="G13" s="44">
        <f t="shared" si="2"/>
        <v>165.9</v>
      </c>
      <c r="I13" s="45">
        <v>45</v>
      </c>
      <c r="J13" s="55"/>
      <c r="K13" s="37"/>
      <c r="L13" s="38"/>
    </row>
    <row r="14" spans="1:9" ht="15">
      <c r="A14" s="2" t="s">
        <v>612</v>
      </c>
      <c r="B14" s="42" t="s">
        <v>13</v>
      </c>
      <c r="C14" s="2">
        <v>19</v>
      </c>
      <c r="D14" s="2">
        <v>147</v>
      </c>
      <c r="E14" s="10">
        <f t="shared" si="0"/>
        <v>7.7368421052631575</v>
      </c>
      <c r="F14" s="32">
        <f t="shared" si="1"/>
        <v>19</v>
      </c>
      <c r="G14" s="44">
        <f t="shared" si="2"/>
        <v>154.35</v>
      </c>
      <c r="H14" s="44"/>
      <c r="I14" s="45">
        <v>45</v>
      </c>
    </row>
    <row r="15" spans="1:9" ht="15">
      <c r="A15" s="2" t="s">
        <v>617</v>
      </c>
      <c r="B15" s="42" t="s">
        <v>22</v>
      </c>
      <c r="C15" s="2">
        <v>13</v>
      </c>
      <c r="D15" s="2">
        <v>81</v>
      </c>
      <c r="E15" s="10">
        <f t="shared" si="0"/>
        <v>6.230769230769231</v>
      </c>
      <c r="F15" s="32">
        <f t="shared" si="1"/>
        <v>13</v>
      </c>
      <c r="G15" s="44">
        <f t="shared" si="2"/>
        <v>85.05</v>
      </c>
      <c r="H15" s="44"/>
      <c r="I15" s="45">
        <v>5</v>
      </c>
    </row>
    <row r="16" spans="1:9" ht="15">
      <c r="A16" s="2" t="s">
        <v>417</v>
      </c>
      <c r="B16" s="42" t="s">
        <v>541</v>
      </c>
      <c r="C16" s="2">
        <v>13</v>
      </c>
      <c r="D16" s="2">
        <v>92</v>
      </c>
      <c r="E16" s="10">
        <f t="shared" si="0"/>
        <v>7.076923076923077</v>
      </c>
      <c r="F16" s="32">
        <f t="shared" si="1"/>
        <v>13</v>
      </c>
      <c r="G16" s="44">
        <f t="shared" si="2"/>
        <v>96.60000000000001</v>
      </c>
      <c r="I16" s="45">
        <v>45</v>
      </c>
    </row>
    <row r="17" spans="1:9" ht="15">
      <c r="A17" s="2" t="s">
        <v>619</v>
      </c>
      <c r="B17" s="42" t="s">
        <v>439</v>
      </c>
      <c r="C17" s="2">
        <v>2</v>
      </c>
      <c r="D17" s="2">
        <v>13</v>
      </c>
      <c r="E17" s="10">
        <f t="shared" si="0"/>
        <v>6.5</v>
      </c>
      <c r="F17" s="32">
        <f t="shared" si="1"/>
        <v>2</v>
      </c>
      <c r="G17" s="44">
        <f t="shared" si="2"/>
        <v>13.65</v>
      </c>
      <c r="H17" s="44"/>
      <c r="I17" s="45">
        <v>43</v>
      </c>
    </row>
    <row r="18" spans="1:9" ht="15">
      <c r="A18" s="2" t="s">
        <v>622</v>
      </c>
      <c r="B18" s="42" t="s">
        <v>55</v>
      </c>
      <c r="C18" s="2">
        <v>12</v>
      </c>
      <c r="D18" s="2">
        <v>136</v>
      </c>
      <c r="E18" s="10">
        <f t="shared" si="0"/>
        <v>11.333333333333334</v>
      </c>
      <c r="F18" s="32">
        <f t="shared" si="1"/>
        <v>12</v>
      </c>
      <c r="G18" s="44">
        <f t="shared" si="2"/>
        <v>142.8</v>
      </c>
      <c r="H18" s="44"/>
      <c r="I18" s="45">
        <v>21</v>
      </c>
    </row>
    <row r="19" spans="1:9" ht="15">
      <c r="A19" s="2" t="s">
        <v>663</v>
      </c>
      <c r="B19" s="42" t="s">
        <v>15</v>
      </c>
      <c r="C19" s="2">
        <v>5</v>
      </c>
      <c r="D19" s="2">
        <v>6</v>
      </c>
      <c r="E19" s="10">
        <f t="shared" si="0"/>
        <v>1.2</v>
      </c>
      <c r="F19" s="32">
        <f t="shared" si="1"/>
        <v>5</v>
      </c>
      <c r="G19" s="44">
        <f t="shared" si="2"/>
        <v>6.300000000000001</v>
      </c>
      <c r="H19" s="44"/>
      <c r="I19" s="45">
        <v>5</v>
      </c>
    </row>
    <row r="20" spans="1:9" ht="15">
      <c r="A20" s="2" t="s">
        <v>235</v>
      </c>
      <c r="B20" s="42" t="s">
        <v>557</v>
      </c>
      <c r="C20" s="2">
        <v>18</v>
      </c>
      <c r="D20" s="2">
        <v>138</v>
      </c>
      <c r="E20" s="10">
        <f t="shared" si="0"/>
        <v>7.666666666666667</v>
      </c>
      <c r="F20" s="32">
        <f t="shared" si="1"/>
        <v>18</v>
      </c>
      <c r="G20" s="44">
        <f t="shared" si="2"/>
        <v>144.9</v>
      </c>
      <c r="I20" s="46">
        <v>34</v>
      </c>
    </row>
    <row r="21" spans="1:9" ht="15">
      <c r="A21" s="2" t="s">
        <v>628</v>
      </c>
      <c r="B21" s="42" t="s">
        <v>439</v>
      </c>
      <c r="C21" s="2">
        <v>11</v>
      </c>
      <c r="D21" s="2">
        <v>55</v>
      </c>
      <c r="E21" s="10">
        <f t="shared" si="0"/>
        <v>5</v>
      </c>
      <c r="F21" s="32">
        <f t="shared" si="1"/>
        <v>11</v>
      </c>
      <c r="G21" s="44">
        <f t="shared" si="2"/>
        <v>57.75</v>
      </c>
      <c r="H21" s="44"/>
      <c r="I21" s="45">
        <v>5</v>
      </c>
    </row>
    <row r="22" spans="1:9" ht="15">
      <c r="A22" s="2" t="s">
        <v>287</v>
      </c>
      <c r="B22" s="42" t="s">
        <v>22</v>
      </c>
      <c r="C22" s="2">
        <v>4</v>
      </c>
      <c r="D22" s="2">
        <v>26</v>
      </c>
      <c r="E22" s="10">
        <f t="shared" si="0"/>
        <v>6.5</v>
      </c>
      <c r="F22" s="32">
        <f t="shared" si="1"/>
        <v>4</v>
      </c>
      <c r="G22" s="44">
        <f t="shared" si="2"/>
        <v>27.3</v>
      </c>
      <c r="H22" s="44"/>
      <c r="I22" s="45">
        <v>1</v>
      </c>
    </row>
    <row r="23" spans="1:9" ht="15">
      <c r="A23" s="2" t="s">
        <v>665</v>
      </c>
      <c r="B23" s="42" t="s">
        <v>48</v>
      </c>
      <c r="C23" s="2">
        <v>1</v>
      </c>
      <c r="D23" s="2">
        <v>27</v>
      </c>
      <c r="E23" s="10">
        <f t="shared" si="0"/>
        <v>27</v>
      </c>
      <c r="F23" s="32">
        <f t="shared" si="1"/>
        <v>1</v>
      </c>
      <c r="G23" s="44">
        <f t="shared" si="2"/>
        <v>28.35</v>
      </c>
      <c r="H23" s="44"/>
      <c r="I23" s="45">
        <v>34</v>
      </c>
    </row>
    <row r="24" spans="1:9" ht="15">
      <c r="A24" s="2" t="s">
        <v>630</v>
      </c>
      <c r="B24" s="42" t="s">
        <v>60</v>
      </c>
      <c r="C24" s="2">
        <v>5</v>
      </c>
      <c r="D24" s="2">
        <v>12</v>
      </c>
      <c r="E24" s="10">
        <f t="shared" si="0"/>
        <v>2.4</v>
      </c>
      <c r="F24" s="32">
        <f t="shared" si="1"/>
        <v>5</v>
      </c>
      <c r="G24" s="44">
        <f t="shared" si="2"/>
        <v>12.600000000000001</v>
      </c>
      <c r="H24" s="44"/>
      <c r="I24" s="45">
        <v>2</v>
      </c>
    </row>
    <row r="25" spans="1:9" ht="15">
      <c r="A25" s="2" t="s">
        <v>631</v>
      </c>
      <c r="B25" s="42" t="s">
        <v>94</v>
      </c>
      <c r="C25" s="2">
        <v>11</v>
      </c>
      <c r="D25" s="2">
        <v>41</v>
      </c>
      <c r="E25" s="10">
        <f t="shared" si="0"/>
        <v>3.727272727272727</v>
      </c>
      <c r="F25" s="32">
        <f t="shared" si="1"/>
        <v>11</v>
      </c>
      <c r="G25" s="44">
        <f t="shared" si="2"/>
        <v>43.050000000000004</v>
      </c>
      <c r="H25" s="44"/>
      <c r="I25" s="45">
        <v>45</v>
      </c>
    </row>
    <row r="26" spans="1:9" ht="15">
      <c r="A26" s="2" t="s">
        <v>248</v>
      </c>
      <c r="B26" s="42" t="s">
        <v>557</v>
      </c>
      <c r="C26" s="2">
        <v>11</v>
      </c>
      <c r="D26" s="2">
        <v>73</v>
      </c>
      <c r="E26" s="10">
        <f t="shared" si="0"/>
        <v>6.636363636363637</v>
      </c>
      <c r="F26" s="32">
        <f t="shared" si="1"/>
        <v>11</v>
      </c>
      <c r="G26" s="44">
        <f t="shared" si="2"/>
        <v>76.65</v>
      </c>
      <c r="H26" s="44"/>
      <c r="I26" s="45">
        <v>23</v>
      </c>
    </row>
    <row r="27" spans="1:9" ht="15">
      <c r="A27" s="2" t="s">
        <v>670</v>
      </c>
      <c r="B27" s="42" t="s">
        <v>12</v>
      </c>
      <c r="C27" s="2">
        <v>6</v>
      </c>
      <c r="D27" s="2">
        <v>100</v>
      </c>
      <c r="E27" s="10">
        <f t="shared" si="0"/>
        <v>16.666666666666668</v>
      </c>
      <c r="F27" s="32">
        <f t="shared" si="1"/>
        <v>6</v>
      </c>
      <c r="G27" s="44">
        <f t="shared" si="2"/>
        <v>105</v>
      </c>
      <c r="H27" s="44"/>
      <c r="I27" s="45">
        <v>45</v>
      </c>
    </row>
    <row r="28" spans="1:10" ht="15">
      <c r="A28" s="2" t="s">
        <v>160</v>
      </c>
      <c r="B28" s="42" t="s">
        <v>127</v>
      </c>
      <c r="C28" s="2">
        <v>3</v>
      </c>
      <c r="D28" s="2">
        <v>13</v>
      </c>
      <c r="E28" s="10">
        <f t="shared" si="0"/>
        <v>4.333333333333333</v>
      </c>
      <c r="F28" s="32">
        <f t="shared" si="1"/>
        <v>3</v>
      </c>
      <c r="G28" s="44">
        <f t="shared" si="2"/>
        <v>13.65</v>
      </c>
      <c r="I28" s="45">
        <v>54</v>
      </c>
      <c r="J28" s="55"/>
    </row>
    <row r="29" spans="1:9" ht="15">
      <c r="A29" s="2" t="s">
        <v>640</v>
      </c>
      <c r="B29" s="42" t="s">
        <v>546</v>
      </c>
      <c r="C29" s="2">
        <v>3</v>
      </c>
      <c r="D29" s="2">
        <v>13</v>
      </c>
      <c r="E29" s="10">
        <f t="shared" si="0"/>
        <v>4.333333333333333</v>
      </c>
      <c r="F29" s="32">
        <f t="shared" si="1"/>
        <v>3</v>
      </c>
      <c r="G29" s="44">
        <f t="shared" si="2"/>
        <v>13.65</v>
      </c>
      <c r="H29" s="44"/>
      <c r="I29" s="45">
        <v>3</v>
      </c>
    </row>
    <row r="30" spans="1:9" ht="15">
      <c r="A30" s="2" t="s">
        <v>645</v>
      </c>
      <c r="B30" s="42" t="s">
        <v>13</v>
      </c>
      <c r="C30" s="2">
        <v>6</v>
      </c>
      <c r="D30" s="2">
        <v>20</v>
      </c>
      <c r="E30" s="10">
        <f t="shared" si="0"/>
        <v>3.3333333333333335</v>
      </c>
      <c r="F30" s="32">
        <f t="shared" si="1"/>
        <v>6</v>
      </c>
      <c r="G30" s="44">
        <f t="shared" si="2"/>
        <v>21</v>
      </c>
      <c r="H30" s="44"/>
      <c r="I30" s="45">
        <v>23</v>
      </c>
    </row>
    <row r="31" spans="1:9" ht="15">
      <c r="A31" s="2" t="s">
        <v>511</v>
      </c>
      <c r="B31" s="42" t="s">
        <v>32</v>
      </c>
      <c r="C31" s="2">
        <v>11</v>
      </c>
      <c r="D31" s="2">
        <v>118</v>
      </c>
      <c r="E31" s="10">
        <f t="shared" si="0"/>
        <v>10.727272727272727</v>
      </c>
      <c r="F31" s="32">
        <f t="shared" si="1"/>
        <v>11</v>
      </c>
      <c r="G31" s="44">
        <f t="shared" si="2"/>
        <v>123.9</v>
      </c>
      <c r="I31" s="45">
        <v>54</v>
      </c>
    </row>
    <row r="32" spans="1:10" ht="15">
      <c r="A32" s="2" t="s">
        <v>525</v>
      </c>
      <c r="B32" s="42" t="s">
        <v>55</v>
      </c>
      <c r="C32" s="2">
        <v>8</v>
      </c>
      <c r="D32" s="2">
        <v>93</v>
      </c>
      <c r="E32" s="10">
        <f t="shared" si="0"/>
        <v>11.625</v>
      </c>
      <c r="F32" s="32">
        <f t="shared" si="1"/>
        <v>8</v>
      </c>
      <c r="G32" s="44">
        <f t="shared" si="2"/>
        <v>97.65</v>
      </c>
      <c r="I32" s="45">
        <v>45</v>
      </c>
      <c r="J32" s="57"/>
    </row>
    <row r="33" spans="1:9" ht="15">
      <c r="A33" s="2" t="s">
        <v>651</v>
      </c>
      <c r="B33" s="42" t="s">
        <v>506</v>
      </c>
      <c r="C33" s="2">
        <v>20</v>
      </c>
      <c r="D33" s="2">
        <v>72</v>
      </c>
      <c r="E33" s="10">
        <f t="shared" si="0"/>
        <v>3.6</v>
      </c>
      <c r="F33" s="32">
        <f t="shared" si="1"/>
        <v>20</v>
      </c>
      <c r="G33" s="44">
        <f t="shared" si="2"/>
        <v>75.60000000000001</v>
      </c>
      <c r="H33" s="44"/>
      <c r="I33" s="45">
        <v>45</v>
      </c>
    </row>
    <row r="34" spans="1:9" ht="15">
      <c r="A34" s="2" t="s">
        <v>666</v>
      </c>
      <c r="B34" s="42" t="s">
        <v>17</v>
      </c>
      <c r="C34" s="2">
        <v>8</v>
      </c>
      <c r="D34" s="2">
        <v>28</v>
      </c>
      <c r="E34" s="10">
        <f t="shared" si="0"/>
        <v>3.5</v>
      </c>
      <c r="F34" s="32">
        <f t="shared" si="1"/>
        <v>8</v>
      </c>
      <c r="G34" s="44">
        <f t="shared" si="2"/>
        <v>29.400000000000002</v>
      </c>
      <c r="H34" s="44"/>
      <c r="I34" s="45">
        <v>34</v>
      </c>
    </row>
    <row r="35" spans="1:12" ht="15">
      <c r="A35" s="2" t="s">
        <v>436</v>
      </c>
      <c r="B35" s="42" t="s">
        <v>506</v>
      </c>
      <c r="C35" s="2">
        <v>7</v>
      </c>
      <c r="D35" s="2">
        <v>34</v>
      </c>
      <c r="E35" s="10">
        <f t="shared" si="0"/>
        <v>4.857142857142857</v>
      </c>
      <c r="F35" s="32">
        <f t="shared" si="1"/>
        <v>7</v>
      </c>
      <c r="G35" s="44">
        <f t="shared" si="2"/>
        <v>35.7</v>
      </c>
      <c r="I35" s="45">
        <v>54</v>
      </c>
      <c r="J35" s="55"/>
      <c r="K35" s="47"/>
      <c r="L35" s="48"/>
    </row>
    <row r="36" spans="1:9" ht="15">
      <c r="A36" s="2" t="s">
        <v>584</v>
      </c>
      <c r="B36" s="42" t="s">
        <v>127</v>
      </c>
      <c r="C36" s="2">
        <v>12</v>
      </c>
      <c r="D36" s="2">
        <v>103</v>
      </c>
      <c r="E36" s="10">
        <f t="shared" si="0"/>
        <v>8.583333333333334</v>
      </c>
      <c r="F36" s="32">
        <f>C36-2</f>
        <v>10</v>
      </c>
      <c r="G36" s="44">
        <f t="shared" si="2"/>
        <v>108.15</v>
      </c>
      <c r="I36" s="46">
        <v>45</v>
      </c>
    </row>
    <row r="37" spans="1:9" ht="15">
      <c r="A37" s="2" t="s">
        <v>559</v>
      </c>
      <c r="B37" s="42" t="s">
        <v>13</v>
      </c>
      <c r="C37" s="2">
        <v>6</v>
      </c>
      <c r="D37" s="2">
        <v>50</v>
      </c>
      <c r="E37" s="10">
        <f t="shared" si="0"/>
        <v>8.333333333333334</v>
      </c>
      <c r="F37" s="32">
        <f aca="true" t="shared" si="3" ref="F37:F44">C37</f>
        <v>6</v>
      </c>
      <c r="G37" s="44">
        <f t="shared" si="2"/>
        <v>52.5</v>
      </c>
      <c r="H37" s="44"/>
      <c r="I37" s="45">
        <v>23</v>
      </c>
    </row>
    <row r="38" spans="1:9" ht="15">
      <c r="A38" s="2" t="s">
        <v>655</v>
      </c>
      <c r="B38" s="42" t="s">
        <v>506</v>
      </c>
      <c r="C38" s="2">
        <v>17</v>
      </c>
      <c r="D38" s="2">
        <v>83</v>
      </c>
      <c r="E38" s="10">
        <f t="shared" si="0"/>
        <v>4.882352941176471</v>
      </c>
      <c r="F38" s="32">
        <f t="shared" si="3"/>
        <v>17</v>
      </c>
      <c r="G38" s="44">
        <f t="shared" si="2"/>
        <v>87.15</v>
      </c>
      <c r="H38" s="44"/>
      <c r="I38" s="45">
        <v>2</v>
      </c>
    </row>
    <row r="39" spans="1:9" ht="15">
      <c r="A39" s="2" t="s">
        <v>259</v>
      </c>
      <c r="B39" s="42" t="s">
        <v>48</v>
      </c>
      <c r="C39" s="2">
        <v>1</v>
      </c>
      <c r="D39" s="2">
        <v>7</v>
      </c>
      <c r="E39" s="10">
        <f t="shared" si="0"/>
        <v>7</v>
      </c>
      <c r="F39" s="32">
        <f t="shared" si="3"/>
        <v>1</v>
      </c>
      <c r="G39" s="44">
        <f t="shared" si="2"/>
        <v>7.3500000000000005</v>
      </c>
      <c r="I39" s="45">
        <v>21</v>
      </c>
    </row>
    <row r="40" spans="1:9" ht="15">
      <c r="A40" s="2" t="s">
        <v>657</v>
      </c>
      <c r="B40" s="42" t="s">
        <v>40</v>
      </c>
      <c r="C40" s="2">
        <v>6</v>
      </c>
      <c r="D40" s="2">
        <v>137</v>
      </c>
      <c r="E40" s="10">
        <f t="shared" si="0"/>
        <v>22.833333333333332</v>
      </c>
      <c r="F40" s="32">
        <f t="shared" si="3"/>
        <v>6</v>
      </c>
      <c r="G40" s="44">
        <f t="shared" si="2"/>
        <v>143.85</v>
      </c>
      <c r="H40" s="44"/>
      <c r="I40" s="45">
        <v>23</v>
      </c>
    </row>
    <row r="41" spans="1:9" ht="15">
      <c r="A41" s="2" t="s">
        <v>510</v>
      </c>
      <c r="B41" s="42" t="s">
        <v>17</v>
      </c>
      <c r="C41" s="2">
        <v>2</v>
      </c>
      <c r="D41" s="2">
        <v>10</v>
      </c>
      <c r="E41" s="10">
        <f t="shared" si="0"/>
        <v>5</v>
      </c>
      <c r="F41" s="32">
        <f t="shared" si="3"/>
        <v>2</v>
      </c>
      <c r="G41" s="44">
        <f t="shared" si="2"/>
        <v>10.5</v>
      </c>
      <c r="H41" s="44"/>
      <c r="I41" s="45">
        <v>12</v>
      </c>
    </row>
    <row r="42" spans="1:12" ht="15">
      <c r="A42" s="2" t="s">
        <v>262</v>
      </c>
      <c r="B42" s="42" t="s">
        <v>400</v>
      </c>
      <c r="C42" s="2">
        <v>21</v>
      </c>
      <c r="D42" s="2">
        <v>121</v>
      </c>
      <c r="E42" s="10">
        <f t="shared" si="0"/>
        <v>5.761904761904762</v>
      </c>
      <c r="F42" s="32">
        <f t="shared" si="3"/>
        <v>21</v>
      </c>
      <c r="G42" s="44">
        <f t="shared" si="2"/>
        <v>127.05000000000001</v>
      </c>
      <c r="I42" s="45">
        <v>34</v>
      </c>
      <c r="J42" s="55"/>
      <c r="K42" s="47"/>
      <c r="L42" s="48"/>
    </row>
    <row r="43" spans="1:9" ht="15">
      <c r="A43" s="2" t="s">
        <v>662</v>
      </c>
      <c r="B43" s="42" t="s">
        <v>72</v>
      </c>
      <c r="C43" s="2">
        <v>5</v>
      </c>
      <c r="D43" s="2">
        <v>43</v>
      </c>
      <c r="E43" s="10">
        <f t="shared" si="0"/>
        <v>8.6</v>
      </c>
      <c r="F43" s="32">
        <f t="shared" si="3"/>
        <v>5</v>
      </c>
      <c r="G43" s="44">
        <f t="shared" si="2"/>
        <v>45.15</v>
      </c>
      <c r="H43" s="44"/>
      <c r="I43" s="45">
        <v>45</v>
      </c>
    </row>
    <row r="44" spans="1:9" ht="15">
      <c r="A44" s="2" t="s">
        <v>542</v>
      </c>
      <c r="B44" s="42" t="s">
        <v>541</v>
      </c>
      <c r="C44" s="2">
        <v>19</v>
      </c>
      <c r="D44" s="2">
        <v>190</v>
      </c>
      <c r="E44" s="10">
        <f t="shared" si="0"/>
        <v>10</v>
      </c>
      <c r="F44" s="32">
        <f t="shared" si="3"/>
        <v>19</v>
      </c>
      <c r="G44" s="44">
        <f t="shared" si="2"/>
        <v>199.5</v>
      </c>
      <c r="I44" s="45">
        <v>21</v>
      </c>
    </row>
    <row r="45" spans="1:9" ht="15.75">
      <c r="A45" s="2"/>
      <c r="B45" s="7"/>
      <c r="C45" s="43"/>
      <c r="D45" s="43"/>
      <c r="E45" s="6"/>
      <c r="F45" s="36"/>
      <c r="G45" s="6"/>
      <c r="H45" s="6"/>
      <c r="I45" s="7"/>
    </row>
    <row r="46" ht="15">
      <c r="A46" s="2" t="s">
        <v>199</v>
      </c>
    </row>
    <row r="47" ht="15">
      <c r="A47" s="2" t="s">
        <v>200</v>
      </c>
    </row>
    <row r="48" ht="15">
      <c r="A48" s="2" t="s">
        <v>201</v>
      </c>
    </row>
    <row r="49" ht="15">
      <c r="A49" s="2" t="s">
        <v>202</v>
      </c>
    </row>
    <row r="50" ht="15">
      <c r="A50" s="2" t="s">
        <v>203</v>
      </c>
    </row>
    <row r="51" ht="15">
      <c r="A51" s="2" t="s">
        <v>562</v>
      </c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88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39" bestFit="1" customWidth="1"/>
    <col min="2" max="2" width="7.140625" style="39" customWidth="1"/>
    <col min="3" max="3" width="2.8515625" style="39" bestFit="1" customWidth="1"/>
    <col min="4" max="4" width="7.140625" style="39" customWidth="1"/>
    <col min="5" max="5" width="3.00390625" style="39" bestFit="1" customWidth="1"/>
    <col min="6" max="6" width="7.140625" style="39" customWidth="1"/>
    <col min="7" max="7" width="2.8515625" style="39" bestFit="1" customWidth="1"/>
    <col min="8" max="8" width="7.140625" style="39" customWidth="1"/>
    <col min="9" max="9" width="3.00390625" style="39" bestFit="1" customWidth="1"/>
    <col min="10" max="10" width="7.140625" style="39" customWidth="1"/>
    <col min="11" max="11" width="2.8515625" style="39" bestFit="1" customWidth="1"/>
    <col min="12" max="12" width="7.140625" style="39" customWidth="1"/>
    <col min="13" max="13" width="3.00390625" style="39" bestFit="1" customWidth="1"/>
    <col min="14" max="14" width="7.140625" style="39" customWidth="1"/>
    <col min="15" max="15" width="2.8515625" style="39" bestFit="1" customWidth="1"/>
    <col min="16" max="16" width="7.140625" style="39" customWidth="1"/>
    <col min="17" max="16384" width="9.140625" style="39" customWidth="1"/>
  </cols>
  <sheetData>
    <row r="2" ht="12.75">
      <c r="B2" s="39" t="s">
        <v>382</v>
      </c>
    </row>
    <row r="3" ht="12.75">
      <c r="B3" s="39" t="s">
        <v>383</v>
      </c>
    </row>
    <row r="6" ht="12.75">
      <c r="B6" s="39" t="s">
        <v>679</v>
      </c>
    </row>
    <row r="7" ht="12.75">
      <c r="B7" s="39" t="s">
        <v>574</v>
      </c>
    </row>
    <row r="8" ht="12.75">
      <c r="B8" s="39" t="s">
        <v>575</v>
      </c>
    </row>
    <row r="9" ht="12.75">
      <c r="B9" s="39" t="s">
        <v>726</v>
      </c>
    </row>
    <row r="11" spans="2:10" ht="12.75">
      <c r="B11" s="39" t="s">
        <v>722</v>
      </c>
      <c r="F11" s="39" t="s">
        <v>714</v>
      </c>
      <c r="J11" s="39" t="s">
        <v>716</v>
      </c>
    </row>
    <row r="12" spans="2:10" ht="12.75">
      <c r="B12" s="39" t="s">
        <v>723</v>
      </c>
      <c r="F12" s="39" t="s">
        <v>712</v>
      </c>
      <c r="J12" s="39" t="s">
        <v>707</v>
      </c>
    </row>
    <row r="13" spans="2:10" ht="12.75">
      <c r="B13" s="39" t="s">
        <v>721</v>
      </c>
      <c r="F13" s="39" t="s">
        <v>719</v>
      </c>
      <c r="J13" s="39" t="s">
        <v>717</v>
      </c>
    </row>
    <row r="14" spans="2:10" ht="12.75">
      <c r="B14" s="39" t="s">
        <v>708</v>
      </c>
      <c r="F14" s="39" t="s">
        <v>724</v>
      </c>
      <c r="J14" s="39" t="s">
        <v>718</v>
      </c>
    </row>
    <row r="15" spans="2:10" ht="12.75">
      <c r="B15" s="39" t="s">
        <v>702</v>
      </c>
      <c r="F15" s="39" t="s">
        <v>711</v>
      </c>
      <c r="J15" s="39" t="s">
        <v>706</v>
      </c>
    </row>
    <row r="16" spans="2:10" ht="12.75">
      <c r="B16" s="39" t="s">
        <v>709</v>
      </c>
      <c r="F16" s="39" t="s">
        <v>703</v>
      </c>
      <c r="J16" s="39" t="s">
        <v>713</v>
      </c>
    </row>
    <row r="17" spans="2:10" ht="12.75">
      <c r="B17" s="39" t="s">
        <v>720</v>
      </c>
      <c r="F17" s="39" t="s">
        <v>705</v>
      </c>
      <c r="J17" s="39" t="s">
        <v>704</v>
      </c>
    </row>
    <row r="18" spans="2:10" ht="12.75">
      <c r="B18" s="39" t="s">
        <v>710</v>
      </c>
      <c r="F18" s="39" t="s">
        <v>725</v>
      </c>
      <c r="J18" s="39" t="s">
        <v>715</v>
      </c>
    </row>
    <row r="21" spans="1:16" ht="12.75">
      <c r="A21" s="63" t="s">
        <v>374</v>
      </c>
      <c r="B21" s="63"/>
      <c r="C21" s="63"/>
      <c r="D21" s="63"/>
      <c r="E21" s="63" t="s">
        <v>375</v>
      </c>
      <c r="F21" s="63"/>
      <c r="G21" s="63"/>
      <c r="H21" s="64"/>
      <c r="I21" s="63" t="s">
        <v>376</v>
      </c>
      <c r="J21" s="63"/>
      <c r="K21" s="63"/>
      <c r="L21" s="64"/>
      <c r="M21" s="63" t="s">
        <v>377</v>
      </c>
      <c r="N21" s="63"/>
      <c r="O21" s="63"/>
      <c r="P21" s="63"/>
    </row>
    <row r="22" spans="1:16" ht="12.75">
      <c r="A22" s="51">
        <v>1</v>
      </c>
      <c r="B22" s="53" t="s">
        <v>478</v>
      </c>
      <c r="C22" s="52" t="s">
        <v>378</v>
      </c>
      <c r="D22" s="53" t="s">
        <v>482</v>
      </c>
      <c r="E22" s="51">
        <v>23</v>
      </c>
      <c r="F22" s="53" t="s">
        <v>476</v>
      </c>
      <c r="G22" s="52" t="s">
        <v>378</v>
      </c>
      <c r="H22" s="53" t="s">
        <v>482</v>
      </c>
      <c r="I22" s="51">
        <v>45</v>
      </c>
      <c r="J22" s="53" t="s">
        <v>496</v>
      </c>
      <c r="K22" s="52" t="s">
        <v>378</v>
      </c>
      <c r="L22" s="53" t="s">
        <v>482</v>
      </c>
      <c r="M22" s="51">
        <v>67</v>
      </c>
      <c r="N22" s="53" t="s">
        <v>476</v>
      </c>
      <c r="O22" s="52" t="s">
        <v>378</v>
      </c>
      <c r="P22" s="53" t="s">
        <v>482</v>
      </c>
    </row>
    <row r="23" spans="1:16" ht="12.75">
      <c r="A23" s="51"/>
      <c r="B23" s="53" t="s">
        <v>476</v>
      </c>
      <c r="C23" s="51" t="s">
        <v>378</v>
      </c>
      <c r="D23" s="53" t="s">
        <v>485</v>
      </c>
      <c r="E23" s="51"/>
      <c r="F23" s="53" t="s">
        <v>489</v>
      </c>
      <c r="G23" s="51" t="s">
        <v>378</v>
      </c>
      <c r="H23" s="53" t="s">
        <v>485</v>
      </c>
      <c r="I23" s="51"/>
      <c r="J23" s="53" t="s">
        <v>486</v>
      </c>
      <c r="K23" s="51" t="s">
        <v>378</v>
      </c>
      <c r="L23" s="53" t="s">
        <v>485</v>
      </c>
      <c r="M23" s="51"/>
      <c r="N23" s="53" t="s">
        <v>489</v>
      </c>
      <c r="O23" s="51" t="s">
        <v>378</v>
      </c>
      <c r="P23" s="53" t="s">
        <v>485</v>
      </c>
    </row>
    <row r="24" spans="1:16" ht="12.75">
      <c r="A24" s="51"/>
      <c r="B24" s="53" t="s">
        <v>489</v>
      </c>
      <c r="C24" s="52" t="s">
        <v>378</v>
      </c>
      <c r="D24" s="53" t="s">
        <v>492</v>
      </c>
      <c r="E24" s="51"/>
      <c r="F24" s="53" t="s">
        <v>477</v>
      </c>
      <c r="G24" s="52" t="s">
        <v>378</v>
      </c>
      <c r="H24" s="53" t="s">
        <v>492</v>
      </c>
      <c r="I24" s="51"/>
      <c r="J24" s="53" t="s">
        <v>494</v>
      </c>
      <c r="K24" s="52" t="s">
        <v>378</v>
      </c>
      <c r="L24" s="53" t="s">
        <v>492</v>
      </c>
      <c r="M24" s="51"/>
      <c r="N24" s="53" t="s">
        <v>477</v>
      </c>
      <c r="O24" s="52" t="s">
        <v>378</v>
      </c>
      <c r="P24" s="53" t="s">
        <v>492</v>
      </c>
    </row>
    <row r="25" spans="1:16" ht="12.75">
      <c r="A25" s="51"/>
      <c r="B25" s="53" t="s">
        <v>477</v>
      </c>
      <c r="C25" s="51" t="s">
        <v>378</v>
      </c>
      <c r="D25" s="53" t="s">
        <v>490</v>
      </c>
      <c r="E25" s="51"/>
      <c r="F25" s="53" t="s">
        <v>491</v>
      </c>
      <c r="G25" s="51" t="s">
        <v>378</v>
      </c>
      <c r="H25" s="53" t="s">
        <v>490</v>
      </c>
      <c r="I25" s="51"/>
      <c r="J25" s="53" t="s">
        <v>490</v>
      </c>
      <c r="K25" s="51" t="s">
        <v>378</v>
      </c>
      <c r="L25" s="53" t="s">
        <v>479</v>
      </c>
      <c r="M25" s="51"/>
      <c r="N25" s="53" t="s">
        <v>491</v>
      </c>
      <c r="O25" s="51" t="s">
        <v>378</v>
      </c>
      <c r="P25" s="53" t="s">
        <v>490</v>
      </c>
    </row>
    <row r="26" spans="1:16" ht="12.75">
      <c r="A26" s="51"/>
      <c r="B26" s="53" t="s">
        <v>491</v>
      </c>
      <c r="C26" s="52" t="s">
        <v>378</v>
      </c>
      <c r="D26" s="53" t="s">
        <v>481</v>
      </c>
      <c r="E26" s="51"/>
      <c r="F26" s="53" t="s">
        <v>488</v>
      </c>
      <c r="G26" s="52" t="s">
        <v>378</v>
      </c>
      <c r="H26" s="53" t="s">
        <v>481</v>
      </c>
      <c r="I26" s="51"/>
      <c r="J26" s="53" t="s">
        <v>481</v>
      </c>
      <c r="K26" s="52" t="s">
        <v>378</v>
      </c>
      <c r="L26" s="53" t="s">
        <v>478</v>
      </c>
      <c r="M26" s="51"/>
      <c r="N26" s="53" t="s">
        <v>488</v>
      </c>
      <c r="O26" s="52" t="s">
        <v>378</v>
      </c>
      <c r="P26" s="53" t="s">
        <v>481</v>
      </c>
    </row>
    <row r="27" spans="1:16" ht="12.75">
      <c r="A27" s="51"/>
      <c r="B27" s="53" t="s">
        <v>488</v>
      </c>
      <c r="C27" s="51" t="s">
        <v>378</v>
      </c>
      <c r="D27" s="53" t="s">
        <v>495</v>
      </c>
      <c r="E27" s="51"/>
      <c r="F27" s="53" t="s">
        <v>480</v>
      </c>
      <c r="G27" s="51" t="s">
        <v>378</v>
      </c>
      <c r="H27" s="53" t="s">
        <v>495</v>
      </c>
      <c r="I27" s="51"/>
      <c r="J27" s="53" t="s">
        <v>495</v>
      </c>
      <c r="K27" s="51" t="s">
        <v>378</v>
      </c>
      <c r="L27" s="53" t="s">
        <v>476</v>
      </c>
      <c r="M27" s="51"/>
      <c r="N27" s="53" t="s">
        <v>480</v>
      </c>
      <c r="O27" s="51" t="s">
        <v>378</v>
      </c>
      <c r="P27" s="53" t="s">
        <v>495</v>
      </c>
    </row>
    <row r="28" spans="1:16" ht="12.75">
      <c r="A28" s="51"/>
      <c r="B28" s="53" t="s">
        <v>480</v>
      </c>
      <c r="C28" s="52" t="s">
        <v>378</v>
      </c>
      <c r="D28" s="53" t="s">
        <v>483</v>
      </c>
      <c r="E28" s="51"/>
      <c r="F28" s="53" t="s">
        <v>448</v>
      </c>
      <c r="G28" s="52" t="s">
        <v>378</v>
      </c>
      <c r="H28" s="53" t="s">
        <v>483</v>
      </c>
      <c r="I28" s="51"/>
      <c r="J28" s="53" t="s">
        <v>489</v>
      </c>
      <c r="K28" s="52" t="s">
        <v>378</v>
      </c>
      <c r="L28" s="53" t="s">
        <v>483</v>
      </c>
      <c r="M28" s="51"/>
      <c r="N28" s="53" t="s">
        <v>448</v>
      </c>
      <c r="O28" s="52" t="s">
        <v>378</v>
      </c>
      <c r="P28" s="53" t="s">
        <v>483</v>
      </c>
    </row>
    <row r="29" spans="1:16" ht="12.75">
      <c r="A29" s="51"/>
      <c r="B29" s="53" t="s">
        <v>448</v>
      </c>
      <c r="C29" s="51" t="s">
        <v>378</v>
      </c>
      <c r="D29" s="53" t="s">
        <v>487</v>
      </c>
      <c r="E29" s="51"/>
      <c r="F29" s="53" t="s">
        <v>496</v>
      </c>
      <c r="G29" s="51" t="s">
        <v>378</v>
      </c>
      <c r="H29" s="53" t="s">
        <v>487</v>
      </c>
      <c r="I29" s="51"/>
      <c r="J29" s="53" t="s">
        <v>477</v>
      </c>
      <c r="K29" s="51" t="s">
        <v>378</v>
      </c>
      <c r="L29" s="53" t="s">
        <v>487</v>
      </c>
      <c r="M29" s="51"/>
      <c r="N29" s="53" t="s">
        <v>496</v>
      </c>
      <c r="O29" s="51" t="s">
        <v>378</v>
      </c>
      <c r="P29" s="53" t="s">
        <v>487</v>
      </c>
    </row>
    <row r="30" spans="1:16" ht="12.75">
      <c r="A30" s="51"/>
      <c r="B30" s="53" t="s">
        <v>496</v>
      </c>
      <c r="C30" s="52" t="s">
        <v>378</v>
      </c>
      <c r="D30" s="53" t="s">
        <v>484</v>
      </c>
      <c r="E30" s="51"/>
      <c r="F30" s="53" t="s">
        <v>486</v>
      </c>
      <c r="G30" s="52" t="s">
        <v>378</v>
      </c>
      <c r="H30" s="53" t="s">
        <v>484</v>
      </c>
      <c r="I30" s="51"/>
      <c r="J30" s="53" t="s">
        <v>491</v>
      </c>
      <c r="K30" s="52" t="s">
        <v>378</v>
      </c>
      <c r="L30" s="53" t="s">
        <v>484</v>
      </c>
      <c r="M30" s="51"/>
      <c r="N30" s="53" t="s">
        <v>484</v>
      </c>
      <c r="O30" s="52" t="s">
        <v>378</v>
      </c>
      <c r="P30" s="53" t="s">
        <v>486</v>
      </c>
    </row>
    <row r="31" spans="1:16" ht="12.75">
      <c r="A31" s="51"/>
      <c r="B31" s="53" t="s">
        <v>486</v>
      </c>
      <c r="C31" s="51" t="s">
        <v>378</v>
      </c>
      <c r="D31" s="53" t="s">
        <v>474</v>
      </c>
      <c r="E31" s="51"/>
      <c r="F31" s="53" t="s">
        <v>494</v>
      </c>
      <c r="G31" s="51" t="s">
        <v>378</v>
      </c>
      <c r="H31" s="53" t="s">
        <v>474</v>
      </c>
      <c r="I31" s="51"/>
      <c r="J31" s="53" t="s">
        <v>474</v>
      </c>
      <c r="K31" s="51" t="s">
        <v>378</v>
      </c>
      <c r="L31" s="53" t="s">
        <v>488</v>
      </c>
      <c r="M31" s="51"/>
      <c r="N31" s="53" t="s">
        <v>494</v>
      </c>
      <c r="O31" s="51" t="s">
        <v>378</v>
      </c>
      <c r="P31" s="53" t="s">
        <v>474</v>
      </c>
    </row>
    <row r="32" spans="1:16" ht="12.75">
      <c r="A32" s="51"/>
      <c r="B32" s="53" t="s">
        <v>494</v>
      </c>
      <c r="C32" s="52" t="s">
        <v>378</v>
      </c>
      <c r="D32" s="53" t="s">
        <v>493</v>
      </c>
      <c r="E32" s="51"/>
      <c r="F32" s="53" t="s">
        <v>479</v>
      </c>
      <c r="G32" s="52" t="s">
        <v>378</v>
      </c>
      <c r="H32" s="53" t="s">
        <v>493</v>
      </c>
      <c r="I32" s="51"/>
      <c r="J32" s="53" t="s">
        <v>493</v>
      </c>
      <c r="K32" s="52" t="s">
        <v>378</v>
      </c>
      <c r="L32" s="53" t="s">
        <v>480</v>
      </c>
      <c r="M32" s="51"/>
      <c r="N32" s="53" t="s">
        <v>479</v>
      </c>
      <c r="O32" s="52" t="s">
        <v>378</v>
      </c>
      <c r="P32" s="53" t="s">
        <v>493</v>
      </c>
    </row>
    <row r="33" spans="1:16" ht="12.75">
      <c r="A33" s="51"/>
      <c r="B33" s="53" t="s">
        <v>479</v>
      </c>
      <c r="C33" s="51" t="s">
        <v>378</v>
      </c>
      <c r="D33" s="53" t="s">
        <v>475</v>
      </c>
      <c r="E33" s="51"/>
      <c r="F33" s="53" t="s">
        <v>478</v>
      </c>
      <c r="G33" s="51" t="s">
        <v>378</v>
      </c>
      <c r="H33" s="53" t="s">
        <v>475</v>
      </c>
      <c r="I33" s="51"/>
      <c r="J33" s="53" t="s">
        <v>475</v>
      </c>
      <c r="K33" s="51" t="s">
        <v>378</v>
      </c>
      <c r="L33" s="53" t="s">
        <v>448</v>
      </c>
      <c r="M33" s="51"/>
      <c r="N33" s="53" t="s">
        <v>478</v>
      </c>
      <c r="O33" s="51" t="s">
        <v>378</v>
      </c>
      <c r="P33" s="53" t="s">
        <v>475</v>
      </c>
    </row>
    <row r="34" spans="1:16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2.75">
      <c r="A35" s="51">
        <v>2</v>
      </c>
      <c r="B35" s="53" t="s">
        <v>494</v>
      </c>
      <c r="C35" s="52" t="s">
        <v>378</v>
      </c>
      <c r="D35" s="53" t="s">
        <v>482</v>
      </c>
      <c r="E35" s="51">
        <v>24</v>
      </c>
      <c r="F35" s="53" t="s">
        <v>482</v>
      </c>
      <c r="G35" s="52" t="s">
        <v>378</v>
      </c>
      <c r="H35" s="53" t="s">
        <v>475</v>
      </c>
      <c r="I35" s="51">
        <v>46</v>
      </c>
      <c r="J35" s="53" t="s">
        <v>482</v>
      </c>
      <c r="K35" s="52" t="s">
        <v>378</v>
      </c>
      <c r="L35" s="53" t="s">
        <v>477</v>
      </c>
      <c r="M35" s="51">
        <v>68</v>
      </c>
      <c r="N35" s="53" t="s">
        <v>493</v>
      </c>
      <c r="O35" s="52" t="s">
        <v>378</v>
      </c>
      <c r="P35" s="53" t="s">
        <v>482</v>
      </c>
    </row>
    <row r="36" spans="1:16" ht="12.75">
      <c r="A36" s="51"/>
      <c r="B36" s="53" t="s">
        <v>479</v>
      </c>
      <c r="C36" s="51" t="s">
        <v>378</v>
      </c>
      <c r="D36" s="53" t="s">
        <v>485</v>
      </c>
      <c r="E36" s="51"/>
      <c r="F36" s="53" t="s">
        <v>485</v>
      </c>
      <c r="G36" s="51" t="s">
        <v>378</v>
      </c>
      <c r="H36" s="53" t="s">
        <v>483</v>
      </c>
      <c r="I36" s="51"/>
      <c r="J36" s="53" t="s">
        <v>485</v>
      </c>
      <c r="K36" s="51" t="s">
        <v>378</v>
      </c>
      <c r="L36" s="53" t="s">
        <v>491</v>
      </c>
      <c r="M36" s="51"/>
      <c r="N36" s="53" t="s">
        <v>475</v>
      </c>
      <c r="O36" s="51" t="s">
        <v>378</v>
      </c>
      <c r="P36" s="53" t="s">
        <v>485</v>
      </c>
    </row>
    <row r="37" spans="1:16" ht="12.75">
      <c r="A37" s="51"/>
      <c r="B37" s="53" t="s">
        <v>478</v>
      </c>
      <c r="C37" s="52" t="s">
        <v>378</v>
      </c>
      <c r="D37" s="53" t="s">
        <v>492</v>
      </c>
      <c r="E37" s="51"/>
      <c r="F37" s="53" t="s">
        <v>492</v>
      </c>
      <c r="G37" s="52" t="s">
        <v>378</v>
      </c>
      <c r="H37" s="53" t="s">
        <v>487</v>
      </c>
      <c r="I37" s="51"/>
      <c r="J37" s="53" t="s">
        <v>492</v>
      </c>
      <c r="K37" s="52" t="s">
        <v>378</v>
      </c>
      <c r="L37" s="53" t="s">
        <v>488</v>
      </c>
      <c r="M37" s="51"/>
      <c r="N37" s="53" t="s">
        <v>483</v>
      </c>
      <c r="O37" s="52" t="s">
        <v>378</v>
      </c>
      <c r="P37" s="53" t="s">
        <v>492</v>
      </c>
    </row>
    <row r="38" spans="1:16" ht="12.75">
      <c r="A38" s="51"/>
      <c r="B38" s="53" t="s">
        <v>476</v>
      </c>
      <c r="C38" s="51" t="s">
        <v>378</v>
      </c>
      <c r="D38" s="53" t="s">
        <v>490</v>
      </c>
      <c r="E38" s="51"/>
      <c r="F38" s="53" t="s">
        <v>490</v>
      </c>
      <c r="G38" s="51" t="s">
        <v>378</v>
      </c>
      <c r="H38" s="53" t="s">
        <v>484</v>
      </c>
      <c r="I38" s="51"/>
      <c r="J38" s="53" t="s">
        <v>490</v>
      </c>
      <c r="K38" s="51" t="s">
        <v>378</v>
      </c>
      <c r="L38" s="53" t="s">
        <v>480</v>
      </c>
      <c r="M38" s="51"/>
      <c r="N38" s="53" t="s">
        <v>487</v>
      </c>
      <c r="O38" s="51" t="s">
        <v>378</v>
      </c>
      <c r="P38" s="53" t="s">
        <v>490</v>
      </c>
    </row>
    <row r="39" spans="1:16" ht="12.75">
      <c r="A39" s="51"/>
      <c r="B39" s="53" t="s">
        <v>489</v>
      </c>
      <c r="C39" s="52" t="s">
        <v>378</v>
      </c>
      <c r="D39" s="53" t="s">
        <v>481</v>
      </c>
      <c r="E39" s="51"/>
      <c r="F39" s="53" t="s">
        <v>481</v>
      </c>
      <c r="G39" s="52" t="s">
        <v>378</v>
      </c>
      <c r="H39" s="53" t="s">
        <v>474</v>
      </c>
      <c r="I39" s="51"/>
      <c r="J39" s="53" t="s">
        <v>481</v>
      </c>
      <c r="K39" s="52" t="s">
        <v>378</v>
      </c>
      <c r="L39" s="53" t="s">
        <v>448</v>
      </c>
      <c r="M39" s="51"/>
      <c r="N39" s="53" t="s">
        <v>484</v>
      </c>
      <c r="O39" s="52" t="s">
        <v>378</v>
      </c>
      <c r="P39" s="53" t="s">
        <v>481</v>
      </c>
    </row>
    <row r="40" spans="1:16" ht="12.75">
      <c r="A40" s="51"/>
      <c r="B40" s="53" t="s">
        <v>477</v>
      </c>
      <c r="C40" s="51" t="s">
        <v>378</v>
      </c>
      <c r="D40" s="53" t="s">
        <v>495</v>
      </c>
      <c r="E40" s="51"/>
      <c r="F40" s="53" t="s">
        <v>495</v>
      </c>
      <c r="G40" s="51" t="s">
        <v>378</v>
      </c>
      <c r="H40" s="53" t="s">
        <v>493</v>
      </c>
      <c r="I40" s="51"/>
      <c r="J40" s="53" t="s">
        <v>495</v>
      </c>
      <c r="K40" s="51" t="s">
        <v>378</v>
      </c>
      <c r="L40" s="53" t="s">
        <v>496</v>
      </c>
      <c r="M40" s="51"/>
      <c r="N40" s="53" t="s">
        <v>474</v>
      </c>
      <c r="O40" s="51" t="s">
        <v>378</v>
      </c>
      <c r="P40" s="53" t="s">
        <v>495</v>
      </c>
    </row>
    <row r="41" spans="1:16" ht="12.75">
      <c r="A41" s="51"/>
      <c r="B41" s="53" t="s">
        <v>491</v>
      </c>
      <c r="C41" s="52" t="s">
        <v>378</v>
      </c>
      <c r="D41" s="53" t="s">
        <v>483</v>
      </c>
      <c r="E41" s="51"/>
      <c r="F41" s="53" t="s">
        <v>479</v>
      </c>
      <c r="G41" s="52" t="s">
        <v>378</v>
      </c>
      <c r="H41" s="53" t="s">
        <v>494</v>
      </c>
      <c r="I41" s="51"/>
      <c r="J41" s="53" t="s">
        <v>483</v>
      </c>
      <c r="K41" s="52" t="s">
        <v>378</v>
      </c>
      <c r="L41" s="53" t="s">
        <v>486</v>
      </c>
      <c r="M41" s="51"/>
      <c r="N41" s="53" t="s">
        <v>479</v>
      </c>
      <c r="O41" s="52" t="s">
        <v>378</v>
      </c>
      <c r="P41" s="53" t="s">
        <v>486</v>
      </c>
    </row>
    <row r="42" spans="1:16" ht="12.75">
      <c r="A42" s="51"/>
      <c r="B42" s="53" t="s">
        <v>488</v>
      </c>
      <c r="C42" s="51" t="s">
        <v>378</v>
      </c>
      <c r="D42" s="53" t="s">
        <v>487</v>
      </c>
      <c r="E42" s="51"/>
      <c r="F42" s="53" t="s">
        <v>478</v>
      </c>
      <c r="G42" s="51" t="s">
        <v>378</v>
      </c>
      <c r="H42" s="53" t="s">
        <v>488</v>
      </c>
      <c r="I42" s="51"/>
      <c r="J42" s="53" t="s">
        <v>487</v>
      </c>
      <c r="K42" s="51" t="s">
        <v>378</v>
      </c>
      <c r="L42" s="53" t="s">
        <v>494</v>
      </c>
      <c r="M42" s="51"/>
      <c r="N42" s="53" t="s">
        <v>494</v>
      </c>
      <c r="O42" s="51" t="s">
        <v>378</v>
      </c>
      <c r="P42" s="53" t="s">
        <v>478</v>
      </c>
    </row>
    <row r="43" spans="1:16" ht="12.75">
      <c r="A43" s="51"/>
      <c r="B43" s="53" t="s">
        <v>480</v>
      </c>
      <c r="C43" s="52" t="s">
        <v>378</v>
      </c>
      <c r="D43" s="53" t="s">
        <v>484</v>
      </c>
      <c r="E43" s="51"/>
      <c r="F43" s="53" t="s">
        <v>476</v>
      </c>
      <c r="G43" s="52" t="s">
        <v>378</v>
      </c>
      <c r="H43" s="53" t="s">
        <v>480</v>
      </c>
      <c r="I43" s="51"/>
      <c r="J43" s="53" t="s">
        <v>479</v>
      </c>
      <c r="K43" s="52" t="s">
        <v>378</v>
      </c>
      <c r="L43" s="53" t="s">
        <v>484</v>
      </c>
      <c r="M43" s="51"/>
      <c r="N43" s="53" t="s">
        <v>488</v>
      </c>
      <c r="O43" s="52" t="s">
        <v>378</v>
      </c>
      <c r="P43" s="53" t="s">
        <v>476</v>
      </c>
    </row>
    <row r="44" spans="1:16" ht="12.75">
      <c r="A44" s="51"/>
      <c r="B44" s="53" t="s">
        <v>448</v>
      </c>
      <c r="C44" s="51" t="s">
        <v>378</v>
      </c>
      <c r="D44" s="53" t="s">
        <v>474</v>
      </c>
      <c r="E44" s="51"/>
      <c r="F44" s="53" t="s">
        <v>489</v>
      </c>
      <c r="G44" s="51" t="s">
        <v>378</v>
      </c>
      <c r="H44" s="53" t="s">
        <v>448</v>
      </c>
      <c r="I44" s="51"/>
      <c r="J44" s="53" t="s">
        <v>474</v>
      </c>
      <c r="K44" s="51" t="s">
        <v>378</v>
      </c>
      <c r="L44" s="53" t="s">
        <v>478</v>
      </c>
      <c r="M44" s="51"/>
      <c r="N44" s="53" t="s">
        <v>480</v>
      </c>
      <c r="O44" s="51" t="s">
        <v>378</v>
      </c>
      <c r="P44" s="53" t="s">
        <v>489</v>
      </c>
    </row>
    <row r="45" spans="1:16" ht="12.75">
      <c r="A45" s="51"/>
      <c r="B45" s="53" t="s">
        <v>496</v>
      </c>
      <c r="C45" s="52" t="s">
        <v>378</v>
      </c>
      <c r="D45" s="53" t="s">
        <v>493</v>
      </c>
      <c r="E45" s="51"/>
      <c r="F45" s="53" t="s">
        <v>477</v>
      </c>
      <c r="G45" s="52" t="s">
        <v>378</v>
      </c>
      <c r="H45" s="53" t="s">
        <v>496</v>
      </c>
      <c r="I45" s="51"/>
      <c r="J45" s="53" t="s">
        <v>493</v>
      </c>
      <c r="K45" s="52" t="s">
        <v>378</v>
      </c>
      <c r="L45" s="53" t="s">
        <v>476</v>
      </c>
      <c r="M45" s="51"/>
      <c r="N45" s="53" t="s">
        <v>448</v>
      </c>
      <c r="O45" s="52" t="s">
        <v>378</v>
      </c>
      <c r="P45" s="53" t="s">
        <v>477</v>
      </c>
    </row>
    <row r="46" spans="1:16" ht="12.75">
      <c r="A46" s="51"/>
      <c r="B46" s="53" t="s">
        <v>486</v>
      </c>
      <c r="C46" s="51" t="s">
        <v>378</v>
      </c>
      <c r="D46" s="53" t="s">
        <v>475</v>
      </c>
      <c r="E46" s="51"/>
      <c r="F46" s="53" t="s">
        <v>491</v>
      </c>
      <c r="G46" s="51" t="s">
        <v>378</v>
      </c>
      <c r="H46" s="53" t="s">
        <v>486</v>
      </c>
      <c r="I46" s="51"/>
      <c r="J46" s="53" t="s">
        <v>475</v>
      </c>
      <c r="K46" s="51" t="s">
        <v>378</v>
      </c>
      <c r="L46" s="53" t="s">
        <v>489</v>
      </c>
      <c r="M46" s="51"/>
      <c r="N46" s="53" t="s">
        <v>496</v>
      </c>
      <c r="O46" s="51" t="s">
        <v>378</v>
      </c>
      <c r="P46" s="53" t="s">
        <v>491</v>
      </c>
    </row>
    <row r="47" spans="1:16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2.75">
      <c r="A48" s="51">
        <v>3</v>
      </c>
      <c r="B48" s="53" t="s">
        <v>496</v>
      </c>
      <c r="C48" s="52" t="s">
        <v>378</v>
      </c>
      <c r="D48" s="53" t="s">
        <v>482</v>
      </c>
      <c r="E48" s="51">
        <v>25</v>
      </c>
      <c r="F48" s="53" t="s">
        <v>490</v>
      </c>
      <c r="G48" s="52" t="s">
        <v>378</v>
      </c>
      <c r="H48" s="53" t="s">
        <v>482</v>
      </c>
      <c r="I48" s="51">
        <v>47</v>
      </c>
      <c r="J48" s="53" t="s">
        <v>482</v>
      </c>
      <c r="K48" s="52" t="s">
        <v>378</v>
      </c>
      <c r="L48" s="53" t="s">
        <v>483</v>
      </c>
      <c r="M48" s="51">
        <v>69</v>
      </c>
      <c r="N48" s="53" t="s">
        <v>482</v>
      </c>
      <c r="O48" s="52" t="s">
        <v>378</v>
      </c>
      <c r="P48" s="53" t="s">
        <v>491</v>
      </c>
    </row>
    <row r="49" spans="1:16" ht="12.75">
      <c r="A49" s="51"/>
      <c r="B49" s="53" t="s">
        <v>486</v>
      </c>
      <c r="C49" s="51" t="s">
        <v>378</v>
      </c>
      <c r="D49" s="53" t="s">
        <v>485</v>
      </c>
      <c r="E49" s="51"/>
      <c r="F49" s="53" t="s">
        <v>481</v>
      </c>
      <c r="G49" s="51" t="s">
        <v>378</v>
      </c>
      <c r="H49" s="53" t="s">
        <v>485</v>
      </c>
      <c r="I49" s="51"/>
      <c r="J49" s="53" t="s">
        <v>485</v>
      </c>
      <c r="K49" s="51" t="s">
        <v>378</v>
      </c>
      <c r="L49" s="53" t="s">
        <v>487</v>
      </c>
      <c r="M49" s="51"/>
      <c r="N49" s="53" t="s">
        <v>485</v>
      </c>
      <c r="O49" s="51" t="s">
        <v>378</v>
      </c>
      <c r="P49" s="53" t="s">
        <v>488</v>
      </c>
    </row>
    <row r="50" spans="1:16" ht="12.75">
      <c r="A50" s="51"/>
      <c r="B50" s="53" t="s">
        <v>494</v>
      </c>
      <c r="C50" s="52" t="s">
        <v>378</v>
      </c>
      <c r="D50" s="53" t="s">
        <v>492</v>
      </c>
      <c r="E50" s="51"/>
      <c r="F50" s="53" t="s">
        <v>495</v>
      </c>
      <c r="G50" s="52" t="s">
        <v>378</v>
      </c>
      <c r="H50" s="53" t="s">
        <v>492</v>
      </c>
      <c r="I50" s="51"/>
      <c r="J50" s="53" t="s">
        <v>492</v>
      </c>
      <c r="K50" s="52" t="s">
        <v>378</v>
      </c>
      <c r="L50" s="53" t="s">
        <v>484</v>
      </c>
      <c r="M50" s="51"/>
      <c r="N50" s="53" t="s">
        <v>492</v>
      </c>
      <c r="O50" s="52" t="s">
        <v>378</v>
      </c>
      <c r="P50" s="53" t="s">
        <v>480</v>
      </c>
    </row>
    <row r="51" spans="1:16" ht="12.75">
      <c r="A51" s="51"/>
      <c r="B51" s="53" t="s">
        <v>490</v>
      </c>
      <c r="C51" s="51" t="s">
        <v>378</v>
      </c>
      <c r="D51" s="53" t="s">
        <v>479</v>
      </c>
      <c r="E51" s="51"/>
      <c r="F51" s="53" t="s">
        <v>474</v>
      </c>
      <c r="G51" s="51" t="s">
        <v>378</v>
      </c>
      <c r="H51" s="53" t="s">
        <v>483</v>
      </c>
      <c r="I51" s="51"/>
      <c r="J51" s="53" t="s">
        <v>490</v>
      </c>
      <c r="K51" s="51" t="s">
        <v>378</v>
      </c>
      <c r="L51" s="53" t="s">
        <v>474</v>
      </c>
      <c r="M51" s="51"/>
      <c r="N51" s="53" t="s">
        <v>490</v>
      </c>
      <c r="O51" s="51" t="s">
        <v>378</v>
      </c>
      <c r="P51" s="53" t="s">
        <v>448</v>
      </c>
    </row>
    <row r="52" spans="1:16" ht="12.75">
      <c r="A52" s="51"/>
      <c r="B52" s="53" t="s">
        <v>481</v>
      </c>
      <c r="C52" s="52" t="s">
        <v>378</v>
      </c>
      <c r="D52" s="53" t="s">
        <v>478</v>
      </c>
      <c r="E52" s="51"/>
      <c r="F52" s="53" t="s">
        <v>493</v>
      </c>
      <c r="G52" s="52" t="s">
        <v>378</v>
      </c>
      <c r="H52" s="53" t="s">
        <v>487</v>
      </c>
      <c r="I52" s="51"/>
      <c r="J52" s="53" t="s">
        <v>481</v>
      </c>
      <c r="K52" s="52" t="s">
        <v>378</v>
      </c>
      <c r="L52" s="53" t="s">
        <v>493</v>
      </c>
      <c r="M52" s="51"/>
      <c r="N52" s="53" t="s">
        <v>481</v>
      </c>
      <c r="O52" s="52" t="s">
        <v>378</v>
      </c>
      <c r="P52" s="53" t="s">
        <v>496</v>
      </c>
    </row>
    <row r="53" spans="1:16" ht="12.75">
      <c r="A53" s="51"/>
      <c r="B53" s="53" t="s">
        <v>495</v>
      </c>
      <c r="C53" s="51" t="s">
        <v>378</v>
      </c>
      <c r="D53" s="53" t="s">
        <v>476</v>
      </c>
      <c r="E53" s="51"/>
      <c r="F53" s="53" t="s">
        <v>475</v>
      </c>
      <c r="G53" s="51" t="s">
        <v>378</v>
      </c>
      <c r="H53" s="53" t="s">
        <v>484</v>
      </c>
      <c r="I53" s="51"/>
      <c r="J53" s="53" t="s">
        <v>495</v>
      </c>
      <c r="K53" s="51" t="s">
        <v>378</v>
      </c>
      <c r="L53" s="53" t="s">
        <v>475</v>
      </c>
      <c r="M53" s="51"/>
      <c r="N53" s="53" t="s">
        <v>495</v>
      </c>
      <c r="O53" s="51" t="s">
        <v>378</v>
      </c>
      <c r="P53" s="53" t="s">
        <v>486</v>
      </c>
    </row>
    <row r="54" spans="1:16" ht="12.75">
      <c r="A54" s="51"/>
      <c r="B54" s="53" t="s">
        <v>489</v>
      </c>
      <c r="C54" s="52" t="s">
        <v>378</v>
      </c>
      <c r="D54" s="53" t="s">
        <v>483</v>
      </c>
      <c r="E54" s="51"/>
      <c r="F54" s="53" t="s">
        <v>489</v>
      </c>
      <c r="G54" s="52" t="s">
        <v>378</v>
      </c>
      <c r="H54" s="53" t="s">
        <v>479</v>
      </c>
      <c r="I54" s="51"/>
      <c r="J54" s="53" t="s">
        <v>479</v>
      </c>
      <c r="K54" s="52" t="s">
        <v>378</v>
      </c>
      <c r="L54" s="53" t="s">
        <v>488</v>
      </c>
      <c r="M54" s="51"/>
      <c r="N54" s="53" t="s">
        <v>483</v>
      </c>
      <c r="O54" s="52" t="s">
        <v>378</v>
      </c>
      <c r="P54" s="53" t="s">
        <v>494</v>
      </c>
    </row>
    <row r="55" spans="1:16" ht="12.75">
      <c r="A55" s="51"/>
      <c r="B55" s="53" t="s">
        <v>477</v>
      </c>
      <c r="C55" s="51" t="s">
        <v>378</v>
      </c>
      <c r="D55" s="53" t="s">
        <v>487</v>
      </c>
      <c r="E55" s="51"/>
      <c r="F55" s="53" t="s">
        <v>477</v>
      </c>
      <c r="G55" s="51" t="s">
        <v>378</v>
      </c>
      <c r="H55" s="53" t="s">
        <v>478</v>
      </c>
      <c r="I55" s="51"/>
      <c r="J55" s="53" t="s">
        <v>478</v>
      </c>
      <c r="K55" s="51" t="s">
        <v>378</v>
      </c>
      <c r="L55" s="53" t="s">
        <v>480</v>
      </c>
      <c r="M55" s="51"/>
      <c r="N55" s="53" t="s">
        <v>487</v>
      </c>
      <c r="O55" s="51" t="s">
        <v>378</v>
      </c>
      <c r="P55" s="53" t="s">
        <v>479</v>
      </c>
    </row>
    <row r="56" spans="1:16" ht="12.75">
      <c r="A56" s="51"/>
      <c r="B56" s="53" t="s">
        <v>491</v>
      </c>
      <c r="C56" s="52" t="s">
        <v>378</v>
      </c>
      <c r="D56" s="53" t="s">
        <v>484</v>
      </c>
      <c r="E56" s="51"/>
      <c r="F56" s="53" t="s">
        <v>491</v>
      </c>
      <c r="G56" s="52" t="s">
        <v>378</v>
      </c>
      <c r="H56" s="53" t="s">
        <v>476</v>
      </c>
      <c r="I56" s="51"/>
      <c r="J56" s="53" t="s">
        <v>476</v>
      </c>
      <c r="K56" s="52" t="s">
        <v>378</v>
      </c>
      <c r="L56" s="53" t="s">
        <v>448</v>
      </c>
      <c r="M56" s="51"/>
      <c r="N56" s="53" t="s">
        <v>484</v>
      </c>
      <c r="O56" s="52" t="s">
        <v>378</v>
      </c>
      <c r="P56" s="53" t="s">
        <v>478</v>
      </c>
    </row>
    <row r="57" spans="1:16" ht="12.75">
      <c r="A57" s="51"/>
      <c r="B57" s="53" t="s">
        <v>488</v>
      </c>
      <c r="C57" s="51" t="s">
        <v>378</v>
      </c>
      <c r="D57" s="53" t="s">
        <v>474</v>
      </c>
      <c r="E57" s="51"/>
      <c r="F57" s="53" t="s">
        <v>496</v>
      </c>
      <c r="G57" s="51" t="s">
        <v>378</v>
      </c>
      <c r="H57" s="53" t="s">
        <v>488</v>
      </c>
      <c r="I57" s="51"/>
      <c r="J57" s="53" t="s">
        <v>489</v>
      </c>
      <c r="K57" s="51" t="s">
        <v>378</v>
      </c>
      <c r="L57" s="53" t="s">
        <v>496</v>
      </c>
      <c r="M57" s="51"/>
      <c r="N57" s="53" t="s">
        <v>474</v>
      </c>
      <c r="O57" s="51" t="s">
        <v>378</v>
      </c>
      <c r="P57" s="53" t="s">
        <v>476</v>
      </c>
    </row>
    <row r="58" spans="1:16" ht="12.75">
      <c r="A58" s="51"/>
      <c r="B58" s="53" t="s">
        <v>480</v>
      </c>
      <c r="C58" s="52" t="s">
        <v>378</v>
      </c>
      <c r="D58" s="53" t="s">
        <v>493</v>
      </c>
      <c r="E58" s="51"/>
      <c r="F58" s="53" t="s">
        <v>486</v>
      </c>
      <c r="G58" s="52" t="s">
        <v>378</v>
      </c>
      <c r="H58" s="53" t="s">
        <v>480</v>
      </c>
      <c r="I58" s="51"/>
      <c r="J58" s="53" t="s">
        <v>477</v>
      </c>
      <c r="K58" s="52" t="s">
        <v>378</v>
      </c>
      <c r="L58" s="53" t="s">
        <v>486</v>
      </c>
      <c r="M58" s="51"/>
      <c r="N58" s="53" t="s">
        <v>493</v>
      </c>
      <c r="O58" s="52" t="s">
        <v>378</v>
      </c>
      <c r="P58" s="53" t="s">
        <v>489</v>
      </c>
    </row>
    <row r="59" spans="1:16" ht="12.75">
      <c r="A59" s="51"/>
      <c r="B59" s="53" t="s">
        <v>448</v>
      </c>
      <c r="C59" s="51" t="s">
        <v>378</v>
      </c>
      <c r="D59" s="53" t="s">
        <v>475</v>
      </c>
      <c r="E59" s="51"/>
      <c r="F59" s="53" t="s">
        <v>494</v>
      </c>
      <c r="G59" s="51" t="s">
        <v>378</v>
      </c>
      <c r="H59" s="53" t="s">
        <v>448</v>
      </c>
      <c r="I59" s="51"/>
      <c r="J59" s="53" t="s">
        <v>491</v>
      </c>
      <c r="K59" s="51" t="s">
        <v>378</v>
      </c>
      <c r="L59" s="53" t="s">
        <v>494</v>
      </c>
      <c r="M59" s="51"/>
      <c r="N59" s="53" t="s">
        <v>475</v>
      </c>
      <c r="O59" s="51" t="s">
        <v>378</v>
      </c>
      <c r="P59" s="53" t="s">
        <v>477</v>
      </c>
    </row>
    <row r="60" spans="1:16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2.75">
      <c r="A61" s="51">
        <v>4</v>
      </c>
      <c r="B61" s="53" t="s">
        <v>482</v>
      </c>
      <c r="C61" s="52" t="s">
        <v>378</v>
      </c>
      <c r="D61" s="53" t="s">
        <v>492</v>
      </c>
      <c r="E61" s="51">
        <v>26</v>
      </c>
      <c r="F61" s="53" t="s">
        <v>485</v>
      </c>
      <c r="G61" s="51" t="s">
        <v>378</v>
      </c>
      <c r="H61" s="53" t="s">
        <v>492</v>
      </c>
      <c r="I61" s="51">
        <v>48</v>
      </c>
      <c r="J61" s="53" t="s">
        <v>474</v>
      </c>
      <c r="K61" s="52" t="s">
        <v>378</v>
      </c>
      <c r="L61" s="53" t="s">
        <v>482</v>
      </c>
      <c r="M61" s="51">
        <v>70</v>
      </c>
      <c r="N61" s="53" t="s">
        <v>485</v>
      </c>
      <c r="O61" s="51" t="s">
        <v>378</v>
      </c>
      <c r="P61" s="53" t="s">
        <v>492</v>
      </c>
    </row>
    <row r="62" spans="1:16" ht="12.75">
      <c r="A62" s="51"/>
      <c r="B62" s="53" t="s">
        <v>490</v>
      </c>
      <c r="C62" s="51" t="s">
        <v>378</v>
      </c>
      <c r="D62" s="53" t="s">
        <v>495</v>
      </c>
      <c r="E62" s="51"/>
      <c r="F62" s="53" t="s">
        <v>481</v>
      </c>
      <c r="G62" s="51" t="s">
        <v>378</v>
      </c>
      <c r="H62" s="53" t="s">
        <v>495</v>
      </c>
      <c r="I62" s="51"/>
      <c r="J62" s="53" t="s">
        <v>493</v>
      </c>
      <c r="K62" s="51" t="s">
        <v>378</v>
      </c>
      <c r="L62" s="53" t="s">
        <v>485</v>
      </c>
      <c r="M62" s="51"/>
      <c r="N62" s="53" t="s">
        <v>481</v>
      </c>
      <c r="O62" s="51" t="s">
        <v>378</v>
      </c>
      <c r="P62" s="53" t="s">
        <v>495</v>
      </c>
    </row>
    <row r="63" spans="1:16" ht="12.75">
      <c r="A63" s="51"/>
      <c r="B63" s="53" t="s">
        <v>483</v>
      </c>
      <c r="C63" s="52" t="s">
        <v>378</v>
      </c>
      <c r="D63" s="53" t="s">
        <v>484</v>
      </c>
      <c r="E63" s="51"/>
      <c r="F63" s="53" t="s">
        <v>487</v>
      </c>
      <c r="G63" s="51" t="s">
        <v>378</v>
      </c>
      <c r="H63" s="53" t="s">
        <v>484</v>
      </c>
      <c r="I63" s="51"/>
      <c r="J63" s="53" t="s">
        <v>475</v>
      </c>
      <c r="K63" s="52" t="s">
        <v>378</v>
      </c>
      <c r="L63" s="53" t="s">
        <v>492</v>
      </c>
      <c r="M63" s="51"/>
      <c r="N63" s="53" t="s">
        <v>487</v>
      </c>
      <c r="O63" s="51" t="s">
        <v>378</v>
      </c>
      <c r="P63" s="53" t="s">
        <v>484</v>
      </c>
    </row>
    <row r="64" spans="1:16" ht="12.75">
      <c r="A64" s="51"/>
      <c r="B64" s="53" t="s">
        <v>474</v>
      </c>
      <c r="C64" s="51" t="s">
        <v>378</v>
      </c>
      <c r="D64" s="53" t="s">
        <v>475</v>
      </c>
      <c r="E64" s="51"/>
      <c r="F64" s="53" t="s">
        <v>493</v>
      </c>
      <c r="G64" s="51" t="s">
        <v>378</v>
      </c>
      <c r="H64" s="53" t="s">
        <v>475</v>
      </c>
      <c r="I64" s="51"/>
      <c r="J64" s="53" t="s">
        <v>483</v>
      </c>
      <c r="K64" s="51" t="s">
        <v>378</v>
      </c>
      <c r="L64" s="53" t="s">
        <v>490</v>
      </c>
      <c r="M64" s="51"/>
      <c r="N64" s="53" t="s">
        <v>493</v>
      </c>
      <c r="O64" s="51" t="s">
        <v>378</v>
      </c>
      <c r="P64" s="53" t="s">
        <v>475</v>
      </c>
    </row>
    <row r="65" spans="1:16" ht="12.75">
      <c r="A65" s="51"/>
      <c r="B65" s="53" t="s">
        <v>479</v>
      </c>
      <c r="C65" s="52" t="s">
        <v>378</v>
      </c>
      <c r="D65" s="53" t="s">
        <v>476</v>
      </c>
      <c r="E65" s="51"/>
      <c r="F65" s="53" t="s">
        <v>478</v>
      </c>
      <c r="G65" s="51" t="s">
        <v>378</v>
      </c>
      <c r="H65" s="53" t="s">
        <v>476</v>
      </c>
      <c r="I65" s="51"/>
      <c r="J65" s="53" t="s">
        <v>487</v>
      </c>
      <c r="K65" s="52" t="s">
        <v>378</v>
      </c>
      <c r="L65" s="53" t="s">
        <v>481</v>
      </c>
      <c r="M65" s="51"/>
      <c r="N65" s="53" t="s">
        <v>478</v>
      </c>
      <c r="O65" s="51" t="s">
        <v>378</v>
      </c>
      <c r="P65" s="53" t="s">
        <v>476</v>
      </c>
    </row>
    <row r="66" spans="1:16" ht="12.75">
      <c r="A66" s="51"/>
      <c r="B66" s="53" t="s">
        <v>489</v>
      </c>
      <c r="C66" s="51" t="s">
        <v>378</v>
      </c>
      <c r="D66" s="53" t="s">
        <v>491</v>
      </c>
      <c r="E66" s="51"/>
      <c r="F66" s="53" t="s">
        <v>477</v>
      </c>
      <c r="G66" s="51" t="s">
        <v>378</v>
      </c>
      <c r="H66" s="53" t="s">
        <v>491</v>
      </c>
      <c r="I66" s="51"/>
      <c r="J66" s="53" t="s">
        <v>484</v>
      </c>
      <c r="K66" s="51" t="s">
        <v>378</v>
      </c>
      <c r="L66" s="53" t="s">
        <v>495</v>
      </c>
      <c r="M66" s="51"/>
      <c r="N66" s="53" t="s">
        <v>477</v>
      </c>
      <c r="O66" s="51" t="s">
        <v>378</v>
      </c>
      <c r="P66" s="53" t="s">
        <v>491</v>
      </c>
    </row>
    <row r="67" spans="1:16" ht="12.75">
      <c r="A67" s="51"/>
      <c r="B67" s="53" t="s">
        <v>488</v>
      </c>
      <c r="C67" s="52" t="s">
        <v>378</v>
      </c>
      <c r="D67" s="53" t="s">
        <v>448</v>
      </c>
      <c r="E67" s="51"/>
      <c r="F67" s="53" t="s">
        <v>480</v>
      </c>
      <c r="G67" s="51" t="s">
        <v>378</v>
      </c>
      <c r="H67" s="53" t="s">
        <v>448</v>
      </c>
      <c r="I67" s="51"/>
      <c r="J67" s="53" t="s">
        <v>496</v>
      </c>
      <c r="K67" s="52" t="s">
        <v>378</v>
      </c>
      <c r="L67" s="53" t="s">
        <v>479</v>
      </c>
      <c r="M67" s="51"/>
      <c r="N67" s="53" t="s">
        <v>480</v>
      </c>
      <c r="O67" s="51" t="s">
        <v>378</v>
      </c>
      <c r="P67" s="53" t="s">
        <v>448</v>
      </c>
    </row>
    <row r="68" spans="1:16" ht="12.75">
      <c r="A68" s="51"/>
      <c r="B68" s="53" t="s">
        <v>496</v>
      </c>
      <c r="C68" s="51" t="s">
        <v>378</v>
      </c>
      <c r="D68" s="53" t="s">
        <v>494</v>
      </c>
      <c r="E68" s="51"/>
      <c r="F68" s="53" t="s">
        <v>486</v>
      </c>
      <c r="G68" s="51" t="s">
        <v>378</v>
      </c>
      <c r="H68" s="53" t="s">
        <v>494</v>
      </c>
      <c r="I68" s="51"/>
      <c r="J68" s="53" t="s">
        <v>486</v>
      </c>
      <c r="K68" s="51" t="s">
        <v>378</v>
      </c>
      <c r="L68" s="53" t="s">
        <v>478</v>
      </c>
      <c r="M68" s="51"/>
      <c r="N68" s="53" t="s">
        <v>486</v>
      </c>
      <c r="O68" s="51" t="s">
        <v>378</v>
      </c>
      <c r="P68" s="53" t="s">
        <v>494</v>
      </c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3" t="s">
        <v>494</v>
      </c>
      <c r="K69" s="52" t="s">
        <v>378</v>
      </c>
      <c r="L69" s="53" t="s">
        <v>476</v>
      </c>
      <c r="M69" s="51"/>
      <c r="N69" s="51"/>
      <c r="O69" s="51"/>
      <c r="P69" s="51"/>
    </row>
    <row r="70" spans="1:16" ht="12.75">
      <c r="A70" s="51">
        <v>5</v>
      </c>
      <c r="B70" s="53" t="s">
        <v>491</v>
      </c>
      <c r="C70" s="52" t="s">
        <v>378</v>
      </c>
      <c r="D70" s="53" t="s">
        <v>482</v>
      </c>
      <c r="E70" s="51">
        <v>27</v>
      </c>
      <c r="F70" s="53" t="s">
        <v>484</v>
      </c>
      <c r="G70" s="52" t="s">
        <v>378</v>
      </c>
      <c r="H70" s="53" t="s">
        <v>482</v>
      </c>
      <c r="I70" s="51"/>
      <c r="J70" s="53" t="s">
        <v>488</v>
      </c>
      <c r="K70" s="51" t="s">
        <v>378</v>
      </c>
      <c r="L70" s="53" t="s">
        <v>489</v>
      </c>
      <c r="M70" s="51">
        <v>71</v>
      </c>
      <c r="N70" s="53" t="s">
        <v>482</v>
      </c>
      <c r="O70" s="52" t="s">
        <v>378</v>
      </c>
      <c r="P70" s="53" t="s">
        <v>474</v>
      </c>
    </row>
    <row r="71" spans="1:16" ht="12.75">
      <c r="A71" s="51"/>
      <c r="B71" s="53" t="s">
        <v>488</v>
      </c>
      <c r="C71" s="51" t="s">
        <v>378</v>
      </c>
      <c r="D71" s="53" t="s">
        <v>485</v>
      </c>
      <c r="E71" s="51"/>
      <c r="F71" s="53" t="s">
        <v>474</v>
      </c>
      <c r="G71" s="51" t="s">
        <v>378</v>
      </c>
      <c r="H71" s="53" t="s">
        <v>485</v>
      </c>
      <c r="I71" s="51"/>
      <c r="J71" s="53" t="s">
        <v>480</v>
      </c>
      <c r="K71" s="52" t="s">
        <v>378</v>
      </c>
      <c r="L71" s="53" t="s">
        <v>477</v>
      </c>
      <c r="M71" s="51"/>
      <c r="N71" s="53" t="s">
        <v>485</v>
      </c>
      <c r="O71" s="51" t="s">
        <v>378</v>
      </c>
      <c r="P71" s="53" t="s">
        <v>493</v>
      </c>
    </row>
    <row r="72" spans="1:16" ht="12.75">
      <c r="A72" s="51"/>
      <c r="B72" s="53" t="s">
        <v>480</v>
      </c>
      <c r="C72" s="52" t="s">
        <v>378</v>
      </c>
      <c r="D72" s="53" t="s">
        <v>492</v>
      </c>
      <c r="E72" s="51"/>
      <c r="F72" s="53" t="s">
        <v>493</v>
      </c>
      <c r="G72" s="52" t="s">
        <v>378</v>
      </c>
      <c r="H72" s="53" t="s">
        <v>492</v>
      </c>
      <c r="I72" s="51"/>
      <c r="J72" s="53" t="s">
        <v>448</v>
      </c>
      <c r="K72" s="51" t="s">
        <v>378</v>
      </c>
      <c r="L72" s="53" t="s">
        <v>491</v>
      </c>
      <c r="M72" s="51"/>
      <c r="N72" s="53" t="s">
        <v>492</v>
      </c>
      <c r="O72" s="52" t="s">
        <v>378</v>
      </c>
      <c r="P72" s="53" t="s">
        <v>475</v>
      </c>
    </row>
    <row r="73" spans="1:16" ht="12.75">
      <c r="A73" s="51"/>
      <c r="B73" s="53" t="s">
        <v>448</v>
      </c>
      <c r="C73" s="51" t="s">
        <v>378</v>
      </c>
      <c r="D73" s="53" t="s">
        <v>490</v>
      </c>
      <c r="E73" s="51"/>
      <c r="F73" s="53" t="s">
        <v>475</v>
      </c>
      <c r="G73" s="51" t="s">
        <v>378</v>
      </c>
      <c r="H73" s="53" t="s">
        <v>490</v>
      </c>
      <c r="I73" s="51"/>
      <c r="J73" s="51"/>
      <c r="K73" s="51"/>
      <c r="L73" s="51"/>
      <c r="M73" s="51"/>
      <c r="N73" s="53" t="s">
        <v>490</v>
      </c>
      <c r="O73" s="51" t="s">
        <v>378</v>
      </c>
      <c r="P73" s="53" t="s">
        <v>483</v>
      </c>
    </row>
    <row r="74" spans="1:16" ht="12.75">
      <c r="A74" s="51"/>
      <c r="B74" s="53" t="s">
        <v>496</v>
      </c>
      <c r="C74" s="52" t="s">
        <v>378</v>
      </c>
      <c r="D74" s="53" t="s">
        <v>481</v>
      </c>
      <c r="E74" s="51"/>
      <c r="F74" s="53" t="s">
        <v>483</v>
      </c>
      <c r="G74" s="52" t="s">
        <v>378</v>
      </c>
      <c r="H74" s="53" t="s">
        <v>481</v>
      </c>
      <c r="I74" s="51">
        <v>49</v>
      </c>
      <c r="J74" s="53" t="s">
        <v>482</v>
      </c>
      <c r="K74" s="52" t="s">
        <v>378</v>
      </c>
      <c r="L74" s="53" t="s">
        <v>479</v>
      </c>
      <c r="M74" s="51"/>
      <c r="N74" s="53" t="s">
        <v>481</v>
      </c>
      <c r="O74" s="52" t="s">
        <v>378</v>
      </c>
      <c r="P74" s="53" t="s">
        <v>487</v>
      </c>
    </row>
    <row r="75" spans="1:16" ht="12.75">
      <c r="A75" s="51"/>
      <c r="B75" s="53" t="s">
        <v>486</v>
      </c>
      <c r="C75" s="51" t="s">
        <v>378</v>
      </c>
      <c r="D75" s="53" t="s">
        <v>495</v>
      </c>
      <c r="E75" s="51"/>
      <c r="F75" s="53" t="s">
        <v>487</v>
      </c>
      <c r="G75" s="51" t="s">
        <v>378</v>
      </c>
      <c r="H75" s="53" t="s">
        <v>495</v>
      </c>
      <c r="I75" s="51"/>
      <c r="J75" s="53" t="s">
        <v>485</v>
      </c>
      <c r="K75" s="51" t="s">
        <v>378</v>
      </c>
      <c r="L75" s="53" t="s">
        <v>478</v>
      </c>
      <c r="M75" s="51"/>
      <c r="N75" s="53" t="s">
        <v>495</v>
      </c>
      <c r="O75" s="51" t="s">
        <v>378</v>
      </c>
      <c r="P75" s="53" t="s">
        <v>484</v>
      </c>
    </row>
    <row r="76" spans="1:16" ht="12.75">
      <c r="A76" s="51"/>
      <c r="B76" s="53" t="s">
        <v>494</v>
      </c>
      <c r="C76" s="52" t="s">
        <v>378</v>
      </c>
      <c r="D76" s="53" t="s">
        <v>483</v>
      </c>
      <c r="E76" s="51"/>
      <c r="F76" s="53" t="s">
        <v>448</v>
      </c>
      <c r="G76" s="52" t="s">
        <v>378</v>
      </c>
      <c r="H76" s="53" t="s">
        <v>479</v>
      </c>
      <c r="I76" s="51"/>
      <c r="J76" s="53" t="s">
        <v>492</v>
      </c>
      <c r="K76" s="52" t="s">
        <v>378</v>
      </c>
      <c r="L76" s="53" t="s">
        <v>476</v>
      </c>
      <c r="M76" s="51"/>
      <c r="N76" s="53" t="s">
        <v>479</v>
      </c>
      <c r="O76" s="52" t="s">
        <v>378</v>
      </c>
      <c r="P76" s="53" t="s">
        <v>496</v>
      </c>
    </row>
    <row r="77" spans="1:16" ht="12.75">
      <c r="A77" s="51"/>
      <c r="B77" s="53" t="s">
        <v>479</v>
      </c>
      <c r="C77" s="51" t="s">
        <v>378</v>
      </c>
      <c r="D77" s="53" t="s">
        <v>487</v>
      </c>
      <c r="E77" s="51"/>
      <c r="F77" s="53" t="s">
        <v>496</v>
      </c>
      <c r="G77" s="51" t="s">
        <v>378</v>
      </c>
      <c r="H77" s="53" t="s">
        <v>478</v>
      </c>
      <c r="I77" s="51"/>
      <c r="J77" s="53" t="s">
        <v>490</v>
      </c>
      <c r="K77" s="51" t="s">
        <v>378</v>
      </c>
      <c r="L77" s="53" t="s">
        <v>489</v>
      </c>
      <c r="M77" s="51"/>
      <c r="N77" s="53" t="s">
        <v>478</v>
      </c>
      <c r="O77" s="51" t="s">
        <v>378</v>
      </c>
      <c r="P77" s="53" t="s">
        <v>486</v>
      </c>
    </row>
    <row r="78" spans="1:16" ht="12.75">
      <c r="A78" s="51"/>
      <c r="B78" s="53" t="s">
        <v>478</v>
      </c>
      <c r="C78" s="52" t="s">
        <v>378</v>
      </c>
      <c r="D78" s="53" t="s">
        <v>484</v>
      </c>
      <c r="E78" s="51"/>
      <c r="F78" s="53" t="s">
        <v>486</v>
      </c>
      <c r="G78" s="52" t="s">
        <v>378</v>
      </c>
      <c r="H78" s="53" t="s">
        <v>476</v>
      </c>
      <c r="I78" s="51"/>
      <c r="J78" s="53" t="s">
        <v>481</v>
      </c>
      <c r="K78" s="52" t="s">
        <v>378</v>
      </c>
      <c r="L78" s="53" t="s">
        <v>477</v>
      </c>
      <c r="M78" s="51"/>
      <c r="N78" s="53" t="s">
        <v>476</v>
      </c>
      <c r="O78" s="52" t="s">
        <v>378</v>
      </c>
      <c r="P78" s="53" t="s">
        <v>494</v>
      </c>
    </row>
    <row r="79" spans="1:16" ht="12.75">
      <c r="A79" s="51"/>
      <c r="B79" s="53" t="s">
        <v>476</v>
      </c>
      <c r="C79" s="51" t="s">
        <v>378</v>
      </c>
      <c r="D79" s="53" t="s">
        <v>474</v>
      </c>
      <c r="E79" s="51"/>
      <c r="F79" s="53" t="s">
        <v>494</v>
      </c>
      <c r="G79" s="51" t="s">
        <v>378</v>
      </c>
      <c r="H79" s="53" t="s">
        <v>489</v>
      </c>
      <c r="I79" s="51"/>
      <c r="J79" s="53" t="s">
        <v>495</v>
      </c>
      <c r="K79" s="51" t="s">
        <v>378</v>
      </c>
      <c r="L79" s="53" t="s">
        <v>491</v>
      </c>
      <c r="M79" s="51"/>
      <c r="N79" s="53" t="s">
        <v>489</v>
      </c>
      <c r="O79" s="51" t="s">
        <v>378</v>
      </c>
      <c r="P79" s="53" t="s">
        <v>488</v>
      </c>
    </row>
    <row r="80" spans="1:16" ht="12.75">
      <c r="A80" s="51"/>
      <c r="B80" s="53" t="s">
        <v>489</v>
      </c>
      <c r="C80" s="52" t="s">
        <v>378</v>
      </c>
      <c r="D80" s="53" t="s">
        <v>493</v>
      </c>
      <c r="E80" s="51"/>
      <c r="F80" s="53" t="s">
        <v>488</v>
      </c>
      <c r="G80" s="52" t="s">
        <v>378</v>
      </c>
      <c r="H80" s="53" t="s">
        <v>477</v>
      </c>
      <c r="I80" s="51"/>
      <c r="J80" s="53" t="s">
        <v>483</v>
      </c>
      <c r="K80" s="52" t="s">
        <v>378</v>
      </c>
      <c r="L80" s="53" t="s">
        <v>488</v>
      </c>
      <c r="M80" s="51"/>
      <c r="N80" s="53" t="s">
        <v>477</v>
      </c>
      <c r="O80" s="52" t="s">
        <v>378</v>
      </c>
      <c r="P80" s="53" t="s">
        <v>480</v>
      </c>
    </row>
    <row r="81" spans="1:16" ht="12.75">
      <c r="A81" s="51"/>
      <c r="B81" s="53" t="s">
        <v>477</v>
      </c>
      <c r="C81" s="51" t="s">
        <v>378</v>
      </c>
      <c r="D81" s="53" t="s">
        <v>475</v>
      </c>
      <c r="E81" s="51"/>
      <c r="F81" s="53" t="s">
        <v>480</v>
      </c>
      <c r="G81" s="51" t="s">
        <v>378</v>
      </c>
      <c r="H81" s="53" t="s">
        <v>491</v>
      </c>
      <c r="I81" s="51"/>
      <c r="J81" s="53" t="s">
        <v>487</v>
      </c>
      <c r="K81" s="51" t="s">
        <v>378</v>
      </c>
      <c r="L81" s="53" t="s">
        <v>480</v>
      </c>
      <c r="M81" s="51"/>
      <c r="N81" s="53" t="s">
        <v>491</v>
      </c>
      <c r="O81" s="51" t="s">
        <v>378</v>
      </c>
      <c r="P81" s="53" t="s">
        <v>448</v>
      </c>
    </row>
    <row r="82" spans="1:16" ht="12.75">
      <c r="A82" s="51"/>
      <c r="B82" s="51"/>
      <c r="C82" s="51"/>
      <c r="D82" s="51"/>
      <c r="E82" s="51"/>
      <c r="F82" s="51"/>
      <c r="G82" s="52"/>
      <c r="H82" s="51"/>
      <c r="I82" s="51"/>
      <c r="J82" s="53" t="s">
        <v>484</v>
      </c>
      <c r="K82" s="52" t="s">
        <v>378</v>
      </c>
      <c r="L82" s="53" t="s">
        <v>448</v>
      </c>
      <c r="M82" s="51"/>
      <c r="N82" s="51"/>
      <c r="O82" s="51"/>
      <c r="P82" s="51"/>
    </row>
    <row r="83" spans="1:16" ht="12.75">
      <c r="A83" s="51">
        <v>6</v>
      </c>
      <c r="B83" s="53" t="s">
        <v>482</v>
      </c>
      <c r="C83" s="52" t="s">
        <v>378</v>
      </c>
      <c r="D83" s="53" t="s">
        <v>448</v>
      </c>
      <c r="E83" s="51">
        <v>28</v>
      </c>
      <c r="F83" s="53" t="s">
        <v>488</v>
      </c>
      <c r="G83" s="52" t="s">
        <v>378</v>
      </c>
      <c r="H83" s="53" t="s">
        <v>482</v>
      </c>
      <c r="I83" s="51"/>
      <c r="J83" s="53" t="s">
        <v>474</v>
      </c>
      <c r="K83" s="51" t="s">
        <v>378</v>
      </c>
      <c r="L83" s="53" t="s">
        <v>496</v>
      </c>
      <c r="M83" s="51">
        <v>72</v>
      </c>
      <c r="N83" s="53" t="s">
        <v>482</v>
      </c>
      <c r="O83" s="52" t="s">
        <v>378</v>
      </c>
      <c r="P83" s="53" t="s">
        <v>475</v>
      </c>
    </row>
    <row r="84" spans="1:16" ht="12.75">
      <c r="A84" s="51"/>
      <c r="B84" s="53" t="s">
        <v>485</v>
      </c>
      <c r="C84" s="51" t="s">
        <v>378</v>
      </c>
      <c r="D84" s="53" t="s">
        <v>496</v>
      </c>
      <c r="E84" s="51"/>
      <c r="F84" s="53" t="s">
        <v>480</v>
      </c>
      <c r="G84" s="51" t="s">
        <v>378</v>
      </c>
      <c r="H84" s="53" t="s">
        <v>485</v>
      </c>
      <c r="I84" s="51"/>
      <c r="J84" s="53" t="s">
        <v>493</v>
      </c>
      <c r="K84" s="52" t="s">
        <v>378</v>
      </c>
      <c r="L84" s="53" t="s">
        <v>486</v>
      </c>
      <c r="M84" s="51"/>
      <c r="N84" s="53" t="s">
        <v>485</v>
      </c>
      <c r="O84" s="51" t="s">
        <v>378</v>
      </c>
      <c r="P84" s="53" t="s">
        <v>483</v>
      </c>
    </row>
    <row r="85" spans="1:16" ht="12.75">
      <c r="A85" s="51"/>
      <c r="B85" s="53" t="s">
        <v>492</v>
      </c>
      <c r="C85" s="52" t="s">
        <v>378</v>
      </c>
      <c r="D85" s="53" t="s">
        <v>486</v>
      </c>
      <c r="E85" s="51"/>
      <c r="F85" s="53" t="s">
        <v>448</v>
      </c>
      <c r="G85" s="52" t="s">
        <v>378</v>
      </c>
      <c r="H85" s="53" t="s">
        <v>492</v>
      </c>
      <c r="I85" s="51"/>
      <c r="J85" s="53" t="s">
        <v>475</v>
      </c>
      <c r="K85" s="51" t="s">
        <v>378</v>
      </c>
      <c r="L85" s="53" t="s">
        <v>494</v>
      </c>
      <c r="M85" s="51"/>
      <c r="N85" s="53" t="s">
        <v>492</v>
      </c>
      <c r="O85" s="52" t="s">
        <v>378</v>
      </c>
      <c r="P85" s="53" t="s">
        <v>487</v>
      </c>
    </row>
    <row r="86" spans="1:16" ht="12.75">
      <c r="A86" s="51"/>
      <c r="B86" s="53" t="s">
        <v>490</v>
      </c>
      <c r="C86" s="51" t="s">
        <v>378</v>
      </c>
      <c r="D86" s="53" t="s">
        <v>494</v>
      </c>
      <c r="E86" s="51"/>
      <c r="F86" s="53" t="s">
        <v>496</v>
      </c>
      <c r="G86" s="51" t="s">
        <v>378</v>
      </c>
      <c r="H86" s="53" t="s">
        <v>490</v>
      </c>
      <c r="I86" s="51"/>
      <c r="J86" s="51"/>
      <c r="K86" s="51"/>
      <c r="L86" s="51"/>
      <c r="M86" s="51"/>
      <c r="N86" s="53" t="s">
        <v>490</v>
      </c>
      <c r="O86" s="51" t="s">
        <v>378</v>
      </c>
      <c r="P86" s="53" t="s">
        <v>484</v>
      </c>
    </row>
    <row r="87" spans="1:16" ht="12.75">
      <c r="A87" s="51"/>
      <c r="B87" s="53" t="s">
        <v>481</v>
      </c>
      <c r="C87" s="52" t="s">
        <v>378</v>
      </c>
      <c r="D87" s="53" t="s">
        <v>479</v>
      </c>
      <c r="E87" s="51"/>
      <c r="F87" s="53" t="s">
        <v>486</v>
      </c>
      <c r="G87" s="52" t="s">
        <v>378</v>
      </c>
      <c r="H87" s="53" t="s">
        <v>481</v>
      </c>
      <c r="I87" s="51">
        <v>50</v>
      </c>
      <c r="J87" s="53" t="s">
        <v>489</v>
      </c>
      <c r="K87" s="52" t="s">
        <v>378</v>
      </c>
      <c r="L87" s="53" t="s">
        <v>482</v>
      </c>
      <c r="M87" s="51"/>
      <c r="N87" s="53" t="s">
        <v>481</v>
      </c>
      <c r="O87" s="52" t="s">
        <v>378</v>
      </c>
      <c r="P87" s="53" t="s">
        <v>474</v>
      </c>
    </row>
    <row r="88" spans="1:16" ht="12.75">
      <c r="A88" s="51"/>
      <c r="B88" s="53" t="s">
        <v>495</v>
      </c>
      <c r="C88" s="51" t="s">
        <v>378</v>
      </c>
      <c r="D88" s="53" t="s">
        <v>478</v>
      </c>
      <c r="E88" s="51"/>
      <c r="F88" s="53" t="s">
        <v>494</v>
      </c>
      <c r="G88" s="51" t="s">
        <v>378</v>
      </c>
      <c r="H88" s="53" t="s">
        <v>495</v>
      </c>
      <c r="I88" s="51"/>
      <c r="J88" s="53" t="s">
        <v>477</v>
      </c>
      <c r="K88" s="51" t="s">
        <v>378</v>
      </c>
      <c r="L88" s="53" t="s">
        <v>485</v>
      </c>
      <c r="M88" s="51"/>
      <c r="N88" s="53" t="s">
        <v>495</v>
      </c>
      <c r="O88" s="51" t="s">
        <v>378</v>
      </c>
      <c r="P88" s="53" t="s">
        <v>493</v>
      </c>
    </row>
    <row r="89" spans="1:16" ht="12.75">
      <c r="A89" s="51"/>
      <c r="B89" s="53" t="s">
        <v>483</v>
      </c>
      <c r="C89" s="52" t="s">
        <v>378</v>
      </c>
      <c r="D89" s="53" t="s">
        <v>476</v>
      </c>
      <c r="E89" s="51"/>
      <c r="F89" s="53" t="s">
        <v>479</v>
      </c>
      <c r="G89" s="52" t="s">
        <v>378</v>
      </c>
      <c r="H89" s="53" t="s">
        <v>483</v>
      </c>
      <c r="I89" s="51"/>
      <c r="J89" s="53" t="s">
        <v>491</v>
      </c>
      <c r="K89" s="52" t="s">
        <v>378</v>
      </c>
      <c r="L89" s="53" t="s">
        <v>492</v>
      </c>
      <c r="M89" s="51"/>
      <c r="N89" s="53" t="s">
        <v>479</v>
      </c>
      <c r="O89" s="52" t="s">
        <v>378</v>
      </c>
      <c r="P89" s="53" t="s">
        <v>494</v>
      </c>
    </row>
    <row r="90" spans="1:16" ht="12.75">
      <c r="A90" s="51"/>
      <c r="B90" s="53" t="s">
        <v>487</v>
      </c>
      <c r="C90" s="51" t="s">
        <v>378</v>
      </c>
      <c r="D90" s="53" t="s">
        <v>489</v>
      </c>
      <c r="E90" s="51"/>
      <c r="F90" s="53" t="s">
        <v>478</v>
      </c>
      <c r="G90" s="51" t="s">
        <v>378</v>
      </c>
      <c r="H90" s="53" t="s">
        <v>487</v>
      </c>
      <c r="I90" s="51"/>
      <c r="J90" s="53" t="s">
        <v>488</v>
      </c>
      <c r="K90" s="51" t="s">
        <v>378</v>
      </c>
      <c r="L90" s="53" t="s">
        <v>490</v>
      </c>
      <c r="M90" s="51"/>
      <c r="N90" s="53" t="s">
        <v>478</v>
      </c>
      <c r="O90" s="51" t="s">
        <v>378</v>
      </c>
      <c r="P90" s="53" t="s">
        <v>488</v>
      </c>
    </row>
    <row r="91" spans="1:16" ht="12.75">
      <c r="A91" s="51"/>
      <c r="B91" s="53" t="s">
        <v>484</v>
      </c>
      <c r="C91" s="52" t="s">
        <v>378</v>
      </c>
      <c r="D91" s="53" t="s">
        <v>477</v>
      </c>
      <c r="E91" s="51"/>
      <c r="F91" s="53" t="s">
        <v>476</v>
      </c>
      <c r="G91" s="52" t="s">
        <v>378</v>
      </c>
      <c r="H91" s="53" t="s">
        <v>484</v>
      </c>
      <c r="I91" s="51"/>
      <c r="J91" s="53" t="s">
        <v>480</v>
      </c>
      <c r="K91" s="52" t="s">
        <v>378</v>
      </c>
      <c r="L91" s="53" t="s">
        <v>481</v>
      </c>
      <c r="M91" s="51"/>
      <c r="N91" s="53" t="s">
        <v>476</v>
      </c>
      <c r="O91" s="52" t="s">
        <v>378</v>
      </c>
      <c r="P91" s="53" t="s">
        <v>480</v>
      </c>
    </row>
    <row r="92" spans="1:16" ht="12.75">
      <c r="A92" s="51"/>
      <c r="B92" s="53" t="s">
        <v>474</v>
      </c>
      <c r="C92" s="51" t="s">
        <v>378</v>
      </c>
      <c r="D92" s="53" t="s">
        <v>491</v>
      </c>
      <c r="E92" s="51"/>
      <c r="F92" s="53" t="s">
        <v>489</v>
      </c>
      <c r="G92" s="51" t="s">
        <v>378</v>
      </c>
      <c r="H92" s="53" t="s">
        <v>474</v>
      </c>
      <c r="I92" s="51"/>
      <c r="J92" s="53" t="s">
        <v>448</v>
      </c>
      <c r="K92" s="51" t="s">
        <v>378</v>
      </c>
      <c r="L92" s="53" t="s">
        <v>495</v>
      </c>
      <c r="M92" s="51"/>
      <c r="N92" s="53" t="s">
        <v>489</v>
      </c>
      <c r="O92" s="51" t="s">
        <v>378</v>
      </c>
      <c r="P92" s="53" t="s">
        <v>448</v>
      </c>
    </row>
    <row r="93" spans="1:16" ht="12.75">
      <c r="A93" s="51"/>
      <c r="B93" s="53" t="s">
        <v>493</v>
      </c>
      <c r="C93" s="52" t="s">
        <v>378</v>
      </c>
      <c r="D93" s="53" t="s">
        <v>488</v>
      </c>
      <c r="E93" s="51"/>
      <c r="F93" s="53" t="s">
        <v>477</v>
      </c>
      <c r="G93" s="52" t="s">
        <v>378</v>
      </c>
      <c r="H93" s="53" t="s">
        <v>493</v>
      </c>
      <c r="I93" s="51"/>
      <c r="J93" s="53" t="s">
        <v>496</v>
      </c>
      <c r="K93" s="52" t="s">
        <v>378</v>
      </c>
      <c r="L93" s="53" t="s">
        <v>483</v>
      </c>
      <c r="M93" s="51"/>
      <c r="N93" s="53" t="s">
        <v>477</v>
      </c>
      <c r="O93" s="52" t="s">
        <v>378</v>
      </c>
      <c r="P93" s="53" t="s">
        <v>496</v>
      </c>
    </row>
    <row r="94" spans="1:16" ht="12.75">
      <c r="A94" s="51"/>
      <c r="B94" s="53" t="s">
        <v>475</v>
      </c>
      <c r="C94" s="51" t="s">
        <v>378</v>
      </c>
      <c r="D94" s="53" t="s">
        <v>480</v>
      </c>
      <c r="E94" s="51"/>
      <c r="F94" s="53" t="s">
        <v>491</v>
      </c>
      <c r="G94" s="51" t="s">
        <v>378</v>
      </c>
      <c r="H94" s="53" t="s">
        <v>475</v>
      </c>
      <c r="I94" s="51"/>
      <c r="J94" s="53" t="s">
        <v>486</v>
      </c>
      <c r="K94" s="51" t="s">
        <v>378</v>
      </c>
      <c r="L94" s="53" t="s">
        <v>487</v>
      </c>
      <c r="M94" s="51"/>
      <c r="N94" s="53" t="s">
        <v>491</v>
      </c>
      <c r="O94" s="51" t="s">
        <v>378</v>
      </c>
      <c r="P94" s="53" t="s">
        <v>486</v>
      </c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3" t="s">
        <v>494</v>
      </c>
      <c r="K95" s="52" t="s">
        <v>378</v>
      </c>
      <c r="L95" s="53" t="s">
        <v>484</v>
      </c>
      <c r="M95" s="51"/>
      <c r="N95" s="51"/>
      <c r="O95" s="51"/>
      <c r="P95" s="51"/>
    </row>
    <row r="96" spans="1:16" ht="12.75">
      <c r="A96" s="51">
        <v>7</v>
      </c>
      <c r="B96" s="53" t="s">
        <v>482</v>
      </c>
      <c r="C96" s="52" t="s">
        <v>378</v>
      </c>
      <c r="D96" s="53" t="s">
        <v>495</v>
      </c>
      <c r="E96" s="51">
        <v>29</v>
      </c>
      <c r="F96" s="53" t="s">
        <v>492</v>
      </c>
      <c r="G96" s="52" t="s">
        <v>378</v>
      </c>
      <c r="H96" s="53" t="s">
        <v>482</v>
      </c>
      <c r="I96" s="51"/>
      <c r="J96" s="53" t="s">
        <v>479</v>
      </c>
      <c r="K96" s="51" t="s">
        <v>378</v>
      </c>
      <c r="L96" s="53" t="s">
        <v>474</v>
      </c>
      <c r="M96" s="51">
        <v>73</v>
      </c>
      <c r="N96" s="53" t="s">
        <v>482</v>
      </c>
      <c r="O96" s="52" t="s">
        <v>378</v>
      </c>
      <c r="P96" s="53" t="s">
        <v>485</v>
      </c>
    </row>
    <row r="97" spans="1:16" ht="12.75">
      <c r="A97" s="51"/>
      <c r="B97" s="53" t="s">
        <v>485</v>
      </c>
      <c r="C97" s="51" t="s">
        <v>378</v>
      </c>
      <c r="D97" s="53" t="s">
        <v>490</v>
      </c>
      <c r="E97" s="51"/>
      <c r="F97" s="53" t="s">
        <v>495</v>
      </c>
      <c r="G97" s="51" t="s">
        <v>378</v>
      </c>
      <c r="H97" s="53" t="s">
        <v>490</v>
      </c>
      <c r="I97" s="51"/>
      <c r="J97" s="53" t="s">
        <v>478</v>
      </c>
      <c r="K97" s="52" t="s">
        <v>378</v>
      </c>
      <c r="L97" s="53" t="s">
        <v>493</v>
      </c>
      <c r="M97" s="51"/>
      <c r="N97" s="53" t="s">
        <v>490</v>
      </c>
      <c r="O97" s="51" t="s">
        <v>378</v>
      </c>
      <c r="P97" s="53" t="s">
        <v>481</v>
      </c>
    </row>
    <row r="98" spans="1:16" ht="12.75">
      <c r="A98" s="51"/>
      <c r="B98" s="53" t="s">
        <v>492</v>
      </c>
      <c r="C98" s="52" t="s">
        <v>378</v>
      </c>
      <c r="D98" s="53" t="s">
        <v>481</v>
      </c>
      <c r="E98" s="51"/>
      <c r="F98" s="53" t="s">
        <v>484</v>
      </c>
      <c r="G98" s="52" t="s">
        <v>378</v>
      </c>
      <c r="H98" s="53" t="s">
        <v>483</v>
      </c>
      <c r="I98" s="51"/>
      <c r="J98" s="53" t="s">
        <v>476</v>
      </c>
      <c r="K98" s="51" t="s">
        <v>378</v>
      </c>
      <c r="L98" s="53" t="s">
        <v>475</v>
      </c>
      <c r="M98" s="51"/>
      <c r="N98" s="53" t="s">
        <v>483</v>
      </c>
      <c r="O98" s="52" t="s">
        <v>378</v>
      </c>
      <c r="P98" s="53" t="s">
        <v>487</v>
      </c>
    </row>
    <row r="99" spans="1:16" ht="12.75">
      <c r="A99" s="51"/>
      <c r="B99" s="53" t="s">
        <v>483</v>
      </c>
      <c r="C99" s="51" t="s">
        <v>378</v>
      </c>
      <c r="D99" s="53" t="s">
        <v>475</v>
      </c>
      <c r="E99" s="51"/>
      <c r="F99" s="53" t="s">
        <v>475</v>
      </c>
      <c r="G99" s="51" t="s">
        <v>378</v>
      </c>
      <c r="H99" s="53" t="s">
        <v>474</v>
      </c>
      <c r="I99" s="51"/>
      <c r="J99" s="51"/>
      <c r="K99" s="51"/>
      <c r="L99" s="51"/>
      <c r="M99" s="51"/>
      <c r="N99" s="53" t="s">
        <v>474</v>
      </c>
      <c r="O99" s="51" t="s">
        <v>378</v>
      </c>
      <c r="P99" s="53" t="s">
        <v>493</v>
      </c>
    </row>
    <row r="100" spans="1:16" ht="12.75">
      <c r="A100" s="51"/>
      <c r="B100" s="53" t="s">
        <v>487</v>
      </c>
      <c r="C100" s="52" t="s">
        <v>378</v>
      </c>
      <c r="D100" s="53" t="s">
        <v>474</v>
      </c>
      <c r="E100" s="51"/>
      <c r="F100" s="53" t="s">
        <v>476</v>
      </c>
      <c r="G100" s="52" t="s">
        <v>378</v>
      </c>
      <c r="H100" s="53" t="s">
        <v>479</v>
      </c>
      <c r="I100" s="51">
        <v>51</v>
      </c>
      <c r="J100" s="53" t="s">
        <v>485</v>
      </c>
      <c r="K100" s="52" t="s">
        <v>378</v>
      </c>
      <c r="L100" s="53" t="s">
        <v>482</v>
      </c>
      <c r="M100" s="51"/>
      <c r="N100" s="53" t="s">
        <v>479</v>
      </c>
      <c r="O100" s="52" t="s">
        <v>378</v>
      </c>
      <c r="P100" s="53" t="s">
        <v>478</v>
      </c>
    </row>
    <row r="101" spans="1:16" ht="12.75">
      <c r="A101" s="51"/>
      <c r="B101" s="53" t="s">
        <v>484</v>
      </c>
      <c r="C101" s="51" t="s">
        <v>378</v>
      </c>
      <c r="D101" s="53" t="s">
        <v>493</v>
      </c>
      <c r="E101" s="51"/>
      <c r="F101" s="53" t="s">
        <v>491</v>
      </c>
      <c r="G101" s="51" t="s">
        <v>378</v>
      </c>
      <c r="H101" s="53" t="s">
        <v>489</v>
      </c>
      <c r="I101" s="51"/>
      <c r="J101" s="53" t="s">
        <v>481</v>
      </c>
      <c r="K101" s="51" t="s">
        <v>378</v>
      </c>
      <c r="L101" s="53" t="s">
        <v>490</v>
      </c>
      <c r="M101" s="51"/>
      <c r="N101" s="53" t="s">
        <v>489</v>
      </c>
      <c r="O101" s="51" t="s">
        <v>378</v>
      </c>
      <c r="P101" s="53" t="s">
        <v>477</v>
      </c>
    </row>
    <row r="102" spans="1:16" ht="12.75">
      <c r="A102" s="51"/>
      <c r="B102" s="53" t="s">
        <v>479</v>
      </c>
      <c r="C102" s="52" t="s">
        <v>378</v>
      </c>
      <c r="D102" s="53" t="s">
        <v>491</v>
      </c>
      <c r="E102" s="51"/>
      <c r="F102" s="53" t="s">
        <v>448</v>
      </c>
      <c r="G102" s="52" t="s">
        <v>378</v>
      </c>
      <c r="H102" s="53" t="s">
        <v>488</v>
      </c>
      <c r="I102" s="51"/>
      <c r="J102" s="53" t="s">
        <v>487</v>
      </c>
      <c r="K102" s="52" t="s">
        <v>378</v>
      </c>
      <c r="L102" s="53" t="s">
        <v>483</v>
      </c>
      <c r="M102" s="51"/>
      <c r="N102" s="53" t="s">
        <v>488</v>
      </c>
      <c r="O102" s="52" t="s">
        <v>378</v>
      </c>
      <c r="P102" s="53" t="s">
        <v>480</v>
      </c>
    </row>
    <row r="103" spans="1:16" ht="12.75">
      <c r="A103" s="51"/>
      <c r="B103" s="53" t="s">
        <v>478</v>
      </c>
      <c r="C103" s="51" t="s">
        <v>378</v>
      </c>
      <c r="D103" s="53" t="s">
        <v>489</v>
      </c>
      <c r="E103" s="51"/>
      <c r="F103" s="53" t="s">
        <v>494</v>
      </c>
      <c r="G103" s="51" t="s">
        <v>378</v>
      </c>
      <c r="H103" s="53" t="s">
        <v>496</v>
      </c>
      <c r="I103" s="51"/>
      <c r="J103" s="53" t="s">
        <v>493</v>
      </c>
      <c r="K103" s="51" t="s">
        <v>378</v>
      </c>
      <c r="L103" s="53" t="s">
        <v>474</v>
      </c>
      <c r="M103" s="51"/>
      <c r="N103" s="53" t="s">
        <v>486</v>
      </c>
      <c r="O103" s="51" t="s">
        <v>378</v>
      </c>
      <c r="P103" s="53" t="s">
        <v>496</v>
      </c>
    </row>
    <row r="104" spans="1:16" ht="12.75">
      <c r="A104" s="51"/>
      <c r="B104" s="53" t="s">
        <v>476</v>
      </c>
      <c r="C104" s="52" t="s">
        <v>378</v>
      </c>
      <c r="D104" s="53" t="s">
        <v>477</v>
      </c>
      <c r="E104" s="51"/>
      <c r="F104" s="51"/>
      <c r="G104" s="51"/>
      <c r="H104" s="51"/>
      <c r="I104" s="51"/>
      <c r="J104" s="53" t="s">
        <v>478</v>
      </c>
      <c r="K104" s="52" t="s">
        <v>378</v>
      </c>
      <c r="L104" s="53" t="s">
        <v>479</v>
      </c>
      <c r="M104" s="51"/>
      <c r="N104" s="51"/>
      <c r="O104" s="51"/>
      <c r="P104" s="51"/>
    </row>
    <row r="105" spans="1:16" ht="12.75">
      <c r="A105" s="51"/>
      <c r="B105" s="53" t="s">
        <v>488</v>
      </c>
      <c r="C105" s="51" t="s">
        <v>378</v>
      </c>
      <c r="D105" s="53" t="s">
        <v>494</v>
      </c>
      <c r="E105" s="51">
        <v>30</v>
      </c>
      <c r="F105" s="53" t="s">
        <v>482</v>
      </c>
      <c r="G105" s="52" t="s">
        <v>378</v>
      </c>
      <c r="H105" s="53" t="s">
        <v>496</v>
      </c>
      <c r="I105" s="51"/>
      <c r="J105" s="53" t="s">
        <v>477</v>
      </c>
      <c r="K105" s="51" t="s">
        <v>378</v>
      </c>
      <c r="L105" s="53" t="s">
        <v>489</v>
      </c>
      <c r="M105" s="51">
        <v>74</v>
      </c>
      <c r="N105" s="53" t="s">
        <v>482</v>
      </c>
      <c r="O105" s="52" t="s">
        <v>378</v>
      </c>
      <c r="P105" s="53" t="s">
        <v>487</v>
      </c>
    </row>
    <row r="106" spans="1:16" ht="12.75">
      <c r="A106" s="51"/>
      <c r="B106" s="53" t="s">
        <v>480</v>
      </c>
      <c r="C106" s="52" t="s">
        <v>378</v>
      </c>
      <c r="D106" s="53" t="s">
        <v>496</v>
      </c>
      <c r="E106" s="51"/>
      <c r="F106" s="53" t="s">
        <v>485</v>
      </c>
      <c r="G106" s="51" t="s">
        <v>378</v>
      </c>
      <c r="H106" s="53" t="s">
        <v>486</v>
      </c>
      <c r="I106" s="51"/>
      <c r="J106" s="53" t="s">
        <v>480</v>
      </c>
      <c r="K106" s="52" t="s">
        <v>378</v>
      </c>
      <c r="L106" s="53" t="s">
        <v>488</v>
      </c>
      <c r="M106" s="51"/>
      <c r="N106" s="53" t="s">
        <v>485</v>
      </c>
      <c r="O106" s="51" t="s">
        <v>378</v>
      </c>
      <c r="P106" s="53" t="s">
        <v>484</v>
      </c>
    </row>
    <row r="107" spans="1:16" ht="12.75">
      <c r="A107" s="51"/>
      <c r="B107" s="53" t="s">
        <v>448</v>
      </c>
      <c r="C107" s="51" t="s">
        <v>378</v>
      </c>
      <c r="D107" s="53" t="s">
        <v>486</v>
      </c>
      <c r="E107" s="51"/>
      <c r="F107" s="53" t="s">
        <v>492</v>
      </c>
      <c r="G107" s="52" t="s">
        <v>378</v>
      </c>
      <c r="H107" s="53" t="s">
        <v>494</v>
      </c>
      <c r="I107" s="51"/>
      <c r="J107" s="53" t="s">
        <v>496</v>
      </c>
      <c r="K107" s="51" t="s">
        <v>378</v>
      </c>
      <c r="L107" s="53" t="s">
        <v>486</v>
      </c>
      <c r="M107" s="51"/>
      <c r="N107" s="53" t="s">
        <v>492</v>
      </c>
      <c r="O107" s="52" t="s">
        <v>378</v>
      </c>
      <c r="P107" s="53" t="s">
        <v>474</v>
      </c>
    </row>
    <row r="108" spans="1:16" ht="12.75">
      <c r="A108" s="51"/>
      <c r="B108" s="51"/>
      <c r="C108" s="51"/>
      <c r="D108" s="51"/>
      <c r="E108" s="51"/>
      <c r="F108" s="53" t="s">
        <v>479</v>
      </c>
      <c r="G108" s="51" t="s">
        <v>378</v>
      </c>
      <c r="H108" s="53" t="s">
        <v>490</v>
      </c>
      <c r="I108" s="51"/>
      <c r="J108" s="51"/>
      <c r="K108" s="51"/>
      <c r="L108" s="51"/>
      <c r="M108" s="51"/>
      <c r="N108" s="53" t="s">
        <v>490</v>
      </c>
      <c r="O108" s="51" t="s">
        <v>378</v>
      </c>
      <c r="P108" s="53" t="s">
        <v>493</v>
      </c>
    </row>
    <row r="109" spans="1:16" ht="12.75">
      <c r="A109" s="51">
        <v>8</v>
      </c>
      <c r="B109" s="53" t="s">
        <v>482</v>
      </c>
      <c r="C109" s="52" t="s">
        <v>378</v>
      </c>
      <c r="D109" s="53" t="s">
        <v>477</v>
      </c>
      <c r="E109" s="51"/>
      <c r="F109" s="53" t="s">
        <v>478</v>
      </c>
      <c r="G109" s="52" t="s">
        <v>378</v>
      </c>
      <c r="H109" s="53" t="s">
        <v>481</v>
      </c>
      <c r="I109" s="51">
        <v>52</v>
      </c>
      <c r="J109" s="53" t="s">
        <v>482</v>
      </c>
      <c r="K109" s="52" t="s">
        <v>378</v>
      </c>
      <c r="L109" s="53" t="s">
        <v>476</v>
      </c>
      <c r="M109" s="51"/>
      <c r="N109" s="53" t="s">
        <v>481</v>
      </c>
      <c r="O109" s="52" t="s">
        <v>378</v>
      </c>
      <c r="P109" s="53" t="s">
        <v>475</v>
      </c>
    </row>
    <row r="110" spans="1:16" ht="12.75">
      <c r="A110" s="51"/>
      <c r="B110" s="53" t="s">
        <v>485</v>
      </c>
      <c r="C110" s="51" t="s">
        <v>378</v>
      </c>
      <c r="D110" s="53" t="s">
        <v>491</v>
      </c>
      <c r="E110" s="51"/>
      <c r="F110" s="53" t="s">
        <v>476</v>
      </c>
      <c r="G110" s="51" t="s">
        <v>378</v>
      </c>
      <c r="H110" s="53" t="s">
        <v>495</v>
      </c>
      <c r="I110" s="51"/>
      <c r="J110" s="53" t="s">
        <v>485</v>
      </c>
      <c r="K110" s="51" t="s">
        <v>378</v>
      </c>
      <c r="L110" s="53" t="s">
        <v>489</v>
      </c>
      <c r="M110" s="51"/>
      <c r="N110" s="53" t="s">
        <v>495</v>
      </c>
      <c r="O110" s="51" t="s">
        <v>378</v>
      </c>
      <c r="P110" s="53" t="s">
        <v>483</v>
      </c>
    </row>
    <row r="111" spans="1:16" ht="12.75">
      <c r="A111" s="51"/>
      <c r="B111" s="53" t="s">
        <v>492</v>
      </c>
      <c r="C111" s="52" t="s">
        <v>378</v>
      </c>
      <c r="D111" s="53" t="s">
        <v>488</v>
      </c>
      <c r="E111" s="51"/>
      <c r="F111" s="53" t="s">
        <v>483</v>
      </c>
      <c r="G111" s="52" t="s">
        <v>378</v>
      </c>
      <c r="H111" s="53" t="s">
        <v>489</v>
      </c>
      <c r="I111" s="51"/>
      <c r="J111" s="53" t="s">
        <v>492</v>
      </c>
      <c r="K111" s="52" t="s">
        <v>378</v>
      </c>
      <c r="L111" s="53" t="s">
        <v>477</v>
      </c>
      <c r="M111" s="51"/>
      <c r="N111" s="53" t="s">
        <v>479</v>
      </c>
      <c r="O111" s="52" t="s">
        <v>378</v>
      </c>
      <c r="P111" s="53" t="s">
        <v>480</v>
      </c>
    </row>
    <row r="112" spans="1:16" ht="12.75">
      <c r="A112" s="51"/>
      <c r="B112" s="53" t="s">
        <v>490</v>
      </c>
      <c r="C112" s="51" t="s">
        <v>378</v>
      </c>
      <c r="D112" s="53" t="s">
        <v>480</v>
      </c>
      <c r="E112" s="51"/>
      <c r="F112" s="53" t="s">
        <v>487</v>
      </c>
      <c r="G112" s="51" t="s">
        <v>378</v>
      </c>
      <c r="H112" s="53" t="s">
        <v>477</v>
      </c>
      <c r="I112" s="51"/>
      <c r="J112" s="53" t="s">
        <v>490</v>
      </c>
      <c r="K112" s="51" t="s">
        <v>378</v>
      </c>
      <c r="L112" s="53" t="s">
        <v>491</v>
      </c>
      <c r="M112" s="51"/>
      <c r="N112" s="53" t="s">
        <v>478</v>
      </c>
      <c r="O112" s="51" t="s">
        <v>378</v>
      </c>
      <c r="P112" s="53" t="s">
        <v>448</v>
      </c>
    </row>
    <row r="113" spans="1:16" ht="12.75">
      <c r="A113" s="51"/>
      <c r="B113" s="53" t="s">
        <v>481</v>
      </c>
      <c r="C113" s="52" t="s">
        <v>378</v>
      </c>
      <c r="D113" s="53" t="s">
        <v>448</v>
      </c>
      <c r="E113" s="51"/>
      <c r="F113" s="53" t="s">
        <v>484</v>
      </c>
      <c r="G113" s="52" t="s">
        <v>378</v>
      </c>
      <c r="H113" s="53" t="s">
        <v>491</v>
      </c>
      <c r="I113" s="51"/>
      <c r="J113" s="53" t="s">
        <v>481</v>
      </c>
      <c r="K113" s="52" t="s">
        <v>378</v>
      </c>
      <c r="L113" s="53" t="s">
        <v>488</v>
      </c>
      <c r="M113" s="51"/>
      <c r="N113" s="53" t="s">
        <v>476</v>
      </c>
      <c r="O113" s="52" t="s">
        <v>378</v>
      </c>
      <c r="P113" s="53" t="s">
        <v>496</v>
      </c>
    </row>
    <row r="114" spans="1:16" ht="12.75">
      <c r="A114" s="51"/>
      <c r="B114" s="53" t="s">
        <v>495</v>
      </c>
      <c r="C114" s="51" t="s">
        <v>378</v>
      </c>
      <c r="D114" s="53" t="s">
        <v>496</v>
      </c>
      <c r="E114" s="51"/>
      <c r="F114" s="53" t="s">
        <v>488</v>
      </c>
      <c r="G114" s="51" t="s">
        <v>378</v>
      </c>
      <c r="H114" s="53" t="s">
        <v>474</v>
      </c>
      <c r="I114" s="51"/>
      <c r="J114" s="53" t="s">
        <v>495</v>
      </c>
      <c r="K114" s="51" t="s">
        <v>378</v>
      </c>
      <c r="L114" s="53" t="s">
        <v>480</v>
      </c>
      <c r="M114" s="51"/>
      <c r="N114" s="53" t="s">
        <v>489</v>
      </c>
      <c r="O114" s="51" t="s">
        <v>378</v>
      </c>
      <c r="P114" s="53" t="s">
        <v>486</v>
      </c>
    </row>
    <row r="115" spans="1:16" ht="12.75">
      <c r="A115" s="51"/>
      <c r="B115" s="53" t="s">
        <v>483</v>
      </c>
      <c r="C115" s="52" t="s">
        <v>378</v>
      </c>
      <c r="D115" s="53" t="s">
        <v>486</v>
      </c>
      <c r="E115" s="51"/>
      <c r="F115" s="53" t="s">
        <v>480</v>
      </c>
      <c r="G115" s="52" t="s">
        <v>378</v>
      </c>
      <c r="H115" s="53" t="s">
        <v>493</v>
      </c>
      <c r="I115" s="51"/>
      <c r="J115" s="53" t="s">
        <v>483</v>
      </c>
      <c r="K115" s="52" t="s">
        <v>378</v>
      </c>
      <c r="L115" s="53" t="s">
        <v>448</v>
      </c>
      <c r="M115" s="51"/>
      <c r="N115" s="53" t="s">
        <v>477</v>
      </c>
      <c r="O115" s="52" t="s">
        <v>378</v>
      </c>
      <c r="P115" s="53" t="s">
        <v>494</v>
      </c>
    </row>
    <row r="116" spans="1:16" ht="12.75">
      <c r="A116" s="51"/>
      <c r="B116" s="53" t="s">
        <v>487</v>
      </c>
      <c r="C116" s="51" t="s">
        <v>378</v>
      </c>
      <c r="D116" s="53" t="s">
        <v>494</v>
      </c>
      <c r="E116" s="51"/>
      <c r="F116" s="53" t="s">
        <v>448</v>
      </c>
      <c r="G116" s="51" t="s">
        <v>378</v>
      </c>
      <c r="H116" s="53" t="s">
        <v>475</v>
      </c>
      <c r="I116" s="51"/>
      <c r="J116" s="53" t="s">
        <v>487</v>
      </c>
      <c r="K116" s="51" t="s">
        <v>378</v>
      </c>
      <c r="L116" s="53" t="s">
        <v>496</v>
      </c>
      <c r="M116" s="51"/>
      <c r="N116" s="53" t="s">
        <v>491</v>
      </c>
      <c r="O116" s="51" t="s">
        <v>378</v>
      </c>
      <c r="P116" s="53" t="s">
        <v>488</v>
      </c>
    </row>
    <row r="117" spans="1:16" ht="12.75">
      <c r="A117" s="51"/>
      <c r="B117" s="53" t="s">
        <v>484</v>
      </c>
      <c r="C117" s="52" t="s">
        <v>378</v>
      </c>
      <c r="D117" s="53" t="s">
        <v>479</v>
      </c>
      <c r="E117" s="51"/>
      <c r="F117" s="51"/>
      <c r="G117" s="51"/>
      <c r="H117" s="51"/>
      <c r="I117" s="51"/>
      <c r="J117" s="53" t="s">
        <v>484</v>
      </c>
      <c r="K117" s="52" t="s">
        <v>378</v>
      </c>
      <c r="L117" s="53" t="s">
        <v>486</v>
      </c>
      <c r="M117" s="51"/>
      <c r="N117" s="51"/>
      <c r="O117" s="51"/>
      <c r="P117" s="51"/>
    </row>
    <row r="118" spans="1:16" ht="12.75">
      <c r="A118" s="51"/>
      <c r="B118" s="53" t="s">
        <v>474</v>
      </c>
      <c r="C118" s="51" t="s">
        <v>378</v>
      </c>
      <c r="D118" s="53" t="s">
        <v>478</v>
      </c>
      <c r="E118" s="51">
        <v>31</v>
      </c>
      <c r="F118" s="53" t="s">
        <v>493</v>
      </c>
      <c r="G118" s="52" t="s">
        <v>378</v>
      </c>
      <c r="H118" s="53" t="s">
        <v>482</v>
      </c>
      <c r="I118" s="51"/>
      <c r="J118" s="53" t="s">
        <v>474</v>
      </c>
      <c r="K118" s="51" t="s">
        <v>378</v>
      </c>
      <c r="L118" s="53" t="s">
        <v>494</v>
      </c>
      <c r="M118" s="51">
        <v>75</v>
      </c>
      <c r="N118" s="53" t="s">
        <v>479</v>
      </c>
      <c r="O118" s="52" t="s">
        <v>378</v>
      </c>
      <c r="P118" s="53" t="s">
        <v>482</v>
      </c>
    </row>
    <row r="119" spans="1:16" ht="12.75">
      <c r="A119" s="51"/>
      <c r="B119" s="53" t="s">
        <v>493</v>
      </c>
      <c r="C119" s="52" t="s">
        <v>378</v>
      </c>
      <c r="D119" s="53" t="s">
        <v>476</v>
      </c>
      <c r="E119" s="51"/>
      <c r="F119" s="53" t="s">
        <v>475</v>
      </c>
      <c r="G119" s="51" t="s">
        <v>378</v>
      </c>
      <c r="H119" s="53" t="s">
        <v>485</v>
      </c>
      <c r="I119" s="51"/>
      <c r="J119" s="53" t="s">
        <v>493</v>
      </c>
      <c r="K119" s="52" t="s">
        <v>378</v>
      </c>
      <c r="L119" s="53" t="s">
        <v>479</v>
      </c>
      <c r="M119" s="51"/>
      <c r="N119" s="53" t="s">
        <v>478</v>
      </c>
      <c r="O119" s="51" t="s">
        <v>378</v>
      </c>
      <c r="P119" s="53" t="s">
        <v>485</v>
      </c>
    </row>
    <row r="120" spans="1:16" ht="12.75">
      <c r="A120" s="51"/>
      <c r="B120" s="53" t="s">
        <v>475</v>
      </c>
      <c r="C120" s="51" t="s">
        <v>378</v>
      </c>
      <c r="D120" s="53" t="s">
        <v>489</v>
      </c>
      <c r="E120" s="51"/>
      <c r="F120" s="53" t="s">
        <v>483</v>
      </c>
      <c r="G120" s="52" t="s">
        <v>378</v>
      </c>
      <c r="H120" s="53" t="s">
        <v>492</v>
      </c>
      <c r="I120" s="51"/>
      <c r="J120" s="53" t="s">
        <v>475</v>
      </c>
      <c r="K120" s="51" t="s">
        <v>378</v>
      </c>
      <c r="L120" s="53" t="s">
        <v>478</v>
      </c>
      <c r="M120" s="51"/>
      <c r="N120" s="53" t="s">
        <v>476</v>
      </c>
      <c r="O120" s="52" t="s">
        <v>378</v>
      </c>
      <c r="P120" s="53" t="s">
        <v>492</v>
      </c>
    </row>
    <row r="121" spans="1:16" ht="12.75">
      <c r="A121" s="51"/>
      <c r="B121" s="51"/>
      <c r="C121" s="51"/>
      <c r="D121" s="51"/>
      <c r="E121" s="51"/>
      <c r="F121" s="53" t="s">
        <v>487</v>
      </c>
      <c r="G121" s="51" t="s">
        <v>378</v>
      </c>
      <c r="H121" s="53" t="s">
        <v>490</v>
      </c>
      <c r="I121" s="51"/>
      <c r="J121" s="51"/>
      <c r="K121" s="51"/>
      <c r="L121" s="51"/>
      <c r="M121" s="51"/>
      <c r="N121" s="53" t="s">
        <v>489</v>
      </c>
      <c r="O121" s="51" t="s">
        <v>378</v>
      </c>
      <c r="P121" s="53" t="s">
        <v>490</v>
      </c>
    </row>
    <row r="122" spans="1:16" ht="12.75">
      <c r="A122" s="51">
        <v>9</v>
      </c>
      <c r="B122" s="53" t="s">
        <v>487</v>
      </c>
      <c r="C122" s="52" t="s">
        <v>378</v>
      </c>
      <c r="D122" s="53" t="s">
        <v>482</v>
      </c>
      <c r="E122" s="51"/>
      <c r="F122" s="53" t="s">
        <v>484</v>
      </c>
      <c r="G122" s="52" t="s">
        <v>378</v>
      </c>
      <c r="H122" s="53" t="s">
        <v>481</v>
      </c>
      <c r="I122" s="51">
        <v>53</v>
      </c>
      <c r="J122" s="53" t="s">
        <v>482</v>
      </c>
      <c r="K122" s="52" t="s">
        <v>378</v>
      </c>
      <c r="L122" s="53" t="s">
        <v>448</v>
      </c>
      <c r="M122" s="51"/>
      <c r="N122" s="53" t="s">
        <v>477</v>
      </c>
      <c r="O122" s="52" t="s">
        <v>378</v>
      </c>
      <c r="P122" s="53" t="s">
        <v>481</v>
      </c>
    </row>
    <row r="123" spans="1:16" ht="12.75">
      <c r="A123" s="51"/>
      <c r="B123" s="53" t="s">
        <v>484</v>
      </c>
      <c r="C123" s="51" t="s">
        <v>378</v>
      </c>
      <c r="D123" s="53" t="s">
        <v>485</v>
      </c>
      <c r="E123" s="51"/>
      <c r="F123" s="53" t="s">
        <v>474</v>
      </c>
      <c r="G123" s="51" t="s">
        <v>378</v>
      </c>
      <c r="H123" s="53" t="s">
        <v>495</v>
      </c>
      <c r="I123" s="51"/>
      <c r="J123" s="53" t="s">
        <v>485</v>
      </c>
      <c r="K123" s="51" t="s">
        <v>378</v>
      </c>
      <c r="L123" s="53" t="s">
        <v>496</v>
      </c>
      <c r="M123" s="51"/>
      <c r="N123" s="53" t="s">
        <v>491</v>
      </c>
      <c r="O123" s="51" t="s">
        <v>378</v>
      </c>
      <c r="P123" s="53" t="s">
        <v>495</v>
      </c>
    </row>
    <row r="124" spans="1:16" ht="12.75">
      <c r="A124" s="51"/>
      <c r="B124" s="53" t="s">
        <v>474</v>
      </c>
      <c r="C124" s="52" t="s">
        <v>378</v>
      </c>
      <c r="D124" s="53" t="s">
        <v>492</v>
      </c>
      <c r="E124" s="51"/>
      <c r="F124" s="53" t="s">
        <v>486</v>
      </c>
      <c r="G124" s="52" t="s">
        <v>378</v>
      </c>
      <c r="H124" s="53" t="s">
        <v>479</v>
      </c>
      <c r="I124" s="51"/>
      <c r="J124" s="53" t="s">
        <v>492</v>
      </c>
      <c r="K124" s="52" t="s">
        <v>378</v>
      </c>
      <c r="L124" s="53" t="s">
        <v>486</v>
      </c>
      <c r="M124" s="51"/>
      <c r="N124" s="53" t="s">
        <v>488</v>
      </c>
      <c r="O124" s="52" t="s">
        <v>378</v>
      </c>
      <c r="P124" s="53" t="s">
        <v>483</v>
      </c>
    </row>
    <row r="125" spans="1:16" ht="12.75">
      <c r="A125" s="51"/>
      <c r="B125" s="53" t="s">
        <v>493</v>
      </c>
      <c r="C125" s="51" t="s">
        <v>378</v>
      </c>
      <c r="D125" s="53" t="s">
        <v>490</v>
      </c>
      <c r="E125" s="51"/>
      <c r="F125" s="53" t="s">
        <v>494</v>
      </c>
      <c r="G125" s="51" t="s">
        <v>378</v>
      </c>
      <c r="H125" s="53" t="s">
        <v>478</v>
      </c>
      <c r="I125" s="51"/>
      <c r="J125" s="53" t="s">
        <v>490</v>
      </c>
      <c r="K125" s="51" t="s">
        <v>378</v>
      </c>
      <c r="L125" s="53" t="s">
        <v>494</v>
      </c>
      <c r="M125" s="51"/>
      <c r="N125" s="53" t="s">
        <v>480</v>
      </c>
      <c r="O125" s="51" t="s">
        <v>378</v>
      </c>
      <c r="P125" s="53" t="s">
        <v>487</v>
      </c>
    </row>
    <row r="126" spans="1:16" ht="12.75">
      <c r="A126" s="51"/>
      <c r="B126" s="53" t="s">
        <v>475</v>
      </c>
      <c r="C126" s="52" t="s">
        <v>378</v>
      </c>
      <c r="D126" s="53" t="s">
        <v>481</v>
      </c>
      <c r="E126" s="51"/>
      <c r="F126" s="53" t="s">
        <v>488</v>
      </c>
      <c r="G126" s="52" t="s">
        <v>378</v>
      </c>
      <c r="H126" s="53" t="s">
        <v>476</v>
      </c>
      <c r="I126" s="51"/>
      <c r="J126" s="53" t="s">
        <v>481</v>
      </c>
      <c r="K126" s="52" t="s">
        <v>378</v>
      </c>
      <c r="L126" s="53" t="s">
        <v>479</v>
      </c>
      <c r="M126" s="51"/>
      <c r="N126" s="53" t="s">
        <v>448</v>
      </c>
      <c r="O126" s="52" t="s">
        <v>378</v>
      </c>
      <c r="P126" s="53" t="s">
        <v>484</v>
      </c>
    </row>
    <row r="127" spans="1:16" ht="12.75">
      <c r="A127" s="51"/>
      <c r="B127" s="53" t="s">
        <v>483</v>
      </c>
      <c r="C127" s="51" t="s">
        <v>378</v>
      </c>
      <c r="D127" s="53" t="s">
        <v>495</v>
      </c>
      <c r="E127" s="51"/>
      <c r="F127" s="53" t="s">
        <v>480</v>
      </c>
      <c r="G127" s="51" t="s">
        <v>378</v>
      </c>
      <c r="H127" s="53" t="s">
        <v>489</v>
      </c>
      <c r="I127" s="51"/>
      <c r="J127" s="53" t="s">
        <v>495</v>
      </c>
      <c r="K127" s="51" t="s">
        <v>378</v>
      </c>
      <c r="L127" s="53" t="s">
        <v>478</v>
      </c>
      <c r="M127" s="51"/>
      <c r="N127" s="53" t="s">
        <v>496</v>
      </c>
      <c r="O127" s="51" t="s">
        <v>378</v>
      </c>
      <c r="P127" s="53" t="s">
        <v>474</v>
      </c>
    </row>
    <row r="128" spans="1:16" ht="12.75">
      <c r="A128" s="51"/>
      <c r="B128" s="53" t="s">
        <v>480</v>
      </c>
      <c r="C128" s="52" t="s">
        <v>378</v>
      </c>
      <c r="D128" s="53" t="s">
        <v>479</v>
      </c>
      <c r="E128" s="51"/>
      <c r="F128" s="53" t="s">
        <v>448</v>
      </c>
      <c r="G128" s="52" t="s">
        <v>378</v>
      </c>
      <c r="H128" s="53" t="s">
        <v>477</v>
      </c>
      <c r="I128" s="51"/>
      <c r="J128" s="53" t="s">
        <v>483</v>
      </c>
      <c r="K128" s="52" t="s">
        <v>378</v>
      </c>
      <c r="L128" s="53" t="s">
        <v>476</v>
      </c>
      <c r="M128" s="51"/>
      <c r="N128" s="53" t="s">
        <v>486</v>
      </c>
      <c r="O128" s="52" t="s">
        <v>378</v>
      </c>
      <c r="P128" s="53" t="s">
        <v>493</v>
      </c>
    </row>
    <row r="129" spans="1:16" ht="12.75">
      <c r="A129" s="51"/>
      <c r="B129" s="53" t="s">
        <v>448</v>
      </c>
      <c r="C129" s="51" t="s">
        <v>378</v>
      </c>
      <c r="D129" s="53" t="s">
        <v>478</v>
      </c>
      <c r="E129" s="51"/>
      <c r="F129" s="53" t="s">
        <v>496</v>
      </c>
      <c r="G129" s="51" t="s">
        <v>378</v>
      </c>
      <c r="H129" s="53" t="s">
        <v>491</v>
      </c>
      <c r="I129" s="51"/>
      <c r="J129" s="53" t="s">
        <v>487</v>
      </c>
      <c r="K129" s="51" t="s">
        <v>378</v>
      </c>
      <c r="L129" s="53" t="s">
        <v>489</v>
      </c>
      <c r="M129" s="51"/>
      <c r="N129" s="53" t="s">
        <v>494</v>
      </c>
      <c r="O129" s="51" t="s">
        <v>378</v>
      </c>
      <c r="P129" s="53" t="s">
        <v>475</v>
      </c>
    </row>
    <row r="130" spans="1:16" ht="12.75">
      <c r="A130" s="51"/>
      <c r="B130" s="53" t="s">
        <v>496</v>
      </c>
      <c r="C130" s="52" t="s">
        <v>378</v>
      </c>
      <c r="D130" s="53" t="s">
        <v>476</v>
      </c>
      <c r="E130" s="51"/>
      <c r="F130" s="51"/>
      <c r="G130" s="51"/>
      <c r="H130" s="51"/>
      <c r="I130" s="51"/>
      <c r="J130" s="53" t="s">
        <v>484</v>
      </c>
      <c r="K130" s="52" t="s">
        <v>378</v>
      </c>
      <c r="L130" s="53" t="s">
        <v>477</v>
      </c>
      <c r="M130" s="51"/>
      <c r="N130" s="51"/>
      <c r="O130" s="51"/>
      <c r="P130" s="51"/>
    </row>
    <row r="131" spans="1:16" ht="12.75">
      <c r="A131" s="51"/>
      <c r="B131" s="53" t="s">
        <v>486</v>
      </c>
      <c r="C131" s="51" t="s">
        <v>378</v>
      </c>
      <c r="D131" s="53" t="s">
        <v>489</v>
      </c>
      <c r="E131" s="51">
        <v>32</v>
      </c>
      <c r="F131" s="53" t="s">
        <v>482</v>
      </c>
      <c r="G131" s="52" t="s">
        <v>378</v>
      </c>
      <c r="H131" s="53" t="s">
        <v>487</v>
      </c>
      <c r="I131" s="51"/>
      <c r="J131" s="53" t="s">
        <v>474</v>
      </c>
      <c r="K131" s="51" t="s">
        <v>378</v>
      </c>
      <c r="L131" s="53" t="s">
        <v>491</v>
      </c>
      <c r="M131" s="51">
        <v>76</v>
      </c>
      <c r="N131" s="53" t="s">
        <v>490</v>
      </c>
      <c r="O131" s="52" t="s">
        <v>378</v>
      </c>
      <c r="P131" s="53" t="s">
        <v>482</v>
      </c>
    </row>
    <row r="132" spans="1:16" ht="12.75">
      <c r="A132" s="51"/>
      <c r="B132" s="53" t="s">
        <v>494</v>
      </c>
      <c r="C132" s="52" t="s">
        <v>378</v>
      </c>
      <c r="D132" s="53" t="s">
        <v>477</v>
      </c>
      <c r="E132" s="51"/>
      <c r="F132" s="53" t="s">
        <v>485</v>
      </c>
      <c r="G132" s="51" t="s">
        <v>378</v>
      </c>
      <c r="H132" s="53" t="s">
        <v>484</v>
      </c>
      <c r="I132" s="51"/>
      <c r="J132" s="53" t="s">
        <v>493</v>
      </c>
      <c r="K132" s="52" t="s">
        <v>378</v>
      </c>
      <c r="L132" s="53" t="s">
        <v>488</v>
      </c>
      <c r="M132" s="51"/>
      <c r="N132" s="53" t="s">
        <v>481</v>
      </c>
      <c r="O132" s="51" t="s">
        <v>378</v>
      </c>
      <c r="P132" s="53" t="s">
        <v>485</v>
      </c>
    </row>
    <row r="133" spans="1:16" ht="12.75">
      <c r="A133" s="51"/>
      <c r="B133" s="53" t="s">
        <v>488</v>
      </c>
      <c r="C133" s="51" t="s">
        <v>378</v>
      </c>
      <c r="D133" s="53" t="s">
        <v>491</v>
      </c>
      <c r="E133" s="51"/>
      <c r="F133" s="53" t="s">
        <v>492</v>
      </c>
      <c r="G133" s="52" t="s">
        <v>378</v>
      </c>
      <c r="H133" s="53" t="s">
        <v>474</v>
      </c>
      <c r="I133" s="51"/>
      <c r="J133" s="53" t="s">
        <v>475</v>
      </c>
      <c r="K133" s="51" t="s">
        <v>378</v>
      </c>
      <c r="L133" s="53" t="s">
        <v>480</v>
      </c>
      <c r="M133" s="51"/>
      <c r="N133" s="53" t="s">
        <v>495</v>
      </c>
      <c r="O133" s="52" t="s">
        <v>378</v>
      </c>
      <c r="P133" s="53" t="s">
        <v>492</v>
      </c>
    </row>
    <row r="134" spans="1:16" ht="12.75">
      <c r="A134" s="51"/>
      <c r="B134" s="51"/>
      <c r="C134" s="51"/>
      <c r="D134" s="51"/>
      <c r="E134" s="51"/>
      <c r="F134" s="53" t="s">
        <v>490</v>
      </c>
      <c r="G134" s="51" t="s">
        <v>378</v>
      </c>
      <c r="H134" s="53" t="s">
        <v>493</v>
      </c>
      <c r="I134" s="51"/>
      <c r="J134" s="51"/>
      <c r="K134" s="51"/>
      <c r="L134" s="51"/>
      <c r="M134" s="51"/>
      <c r="N134" s="53" t="s">
        <v>474</v>
      </c>
      <c r="O134" s="51" t="s">
        <v>378</v>
      </c>
      <c r="P134" s="53" t="s">
        <v>483</v>
      </c>
    </row>
    <row r="135" spans="1:16" ht="12.75">
      <c r="A135" s="51">
        <v>10</v>
      </c>
      <c r="B135" s="53" t="s">
        <v>475</v>
      </c>
      <c r="C135" s="52" t="s">
        <v>378</v>
      </c>
      <c r="D135" s="53" t="s">
        <v>482</v>
      </c>
      <c r="E135" s="51"/>
      <c r="F135" s="53" t="s">
        <v>481</v>
      </c>
      <c r="G135" s="52" t="s">
        <v>378</v>
      </c>
      <c r="H135" s="53" t="s">
        <v>475</v>
      </c>
      <c r="I135" s="51">
        <v>54</v>
      </c>
      <c r="J135" s="53" t="s">
        <v>482</v>
      </c>
      <c r="K135" s="52" t="s">
        <v>378</v>
      </c>
      <c r="L135" s="53" t="s">
        <v>495</v>
      </c>
      <c r="M135" s="51"/>
      <c r="N135" s="53" t="s">
        <v>493</v>
      </c>
      <c r="O135" s="52" t="s">
        <v>378</v>
      </c>
      <c r="P135" s="53" t="s">
        <v>487</v>
      </c>
    </row>
    <row r="136" spans="1:16" ht="12.75">
      <c r="A136" s="51"/>
      <c r="B136" s="53" t="s">
        <v>483</v>
      </c>
      <c r="C136" s="51" t="s">
        <v>378</v>
      </c>
      <c r="D136" s="53" t="s">
        <v>485</v>
      </c>
      <c r="E136" s="51"/>
      <c r="F136" s="53" t="s">
        <v>495</v>
      </c>
      <c r="G136" s="51" t="s">
        <v>378</v>
      </c>
      <c r="H136" s="53" t="s">
        <v>483</v>
      </c>
      <c r="I136" s="51"/>
      <c r="J136" s="53" t="s">
        <v>485</v>
      </c>
      <c r="K136" s="51" t="s">
        <v>378</v>
      </c>
      <c r="L136" s="53" t="s">
        <v>490</v>
      </c>
      <c r="M136" s="51"/>
      <c r="N136" s="53" t="s">
        <v>475</v>
      </c>
      <c r="O136" s="51" t="s">
        <v>378</v>
      </c>
      <c r="P136" s="53" t="s">
        <v>484</v>
      </c>
    </row>
    <row r="137" spans="1:16" ht="12.75">
      <c r="A137" s="51"/>
      <c r="B137" s="53" t="s">
        <v>487</v>
      </c>
      <c r="C137" s="52" t="s">
        <v>378</v>
      </c>
      <c r="D137" s="53" t="s">
        <v>492</v>
      </c>
      <c r="E137" s="51"/>
      <c r="F137" s="53" t="s">
        <v>479</v>
      </c>
      <c r="G137" s="52" t="s">
        <v>378</v>
      </c>
      <c r="H137" s="53" t="s">
        <v>480</v>
      </c>
      <c r="I137" s="51"/>
      <c r="J137" s="53" t="s">
        <v>492</v>
      </c>
      <c r="K137" s="52" t="s">
        <v>378</v>
      </c>
      <c r="L137" s="53" t="s">
        <v>481</v>
      </c>
      <c r="M137" s="51"/>
      <c r="N137" s="53" t="s">
        <v>489</v>
      </c>
      <c r="O137" s="52" t="s">
        <v>378</v>
      </c>
      <c r="P137" s="53" t="s">
        <v>479</v>
      </c>
    </row>
    <row r="138" spans="1:16" ht="12.75">
      <c r="A138" s="51"/>
      <c r="B138" s="53" t="s">
        <v>484</v>
      </c>
      <c r="C138" s="51" t="s">
        <v>378</v>
      </c>
      <c r="D138" s="53" t="s">
        <v>490</v>
      </c>
      <c r="E138" s="51"/>
      <c r="F138" s="53" t="s">
        <v>478</v>
      </c>
      <c r="G138" s="51" t="s">
        <v>378</v>
      </c>
      <c r="H138" s="53" t="s">
        <v>448</v>
      </c>
      <c r="I138" s="51"/>
      <c r="J138" s="53" t="s">
        <v>483</v>
      </c>
      <c r="K138" s="51" t="s">
        <v>378</v>
      </c>
      <c r="L138" s="53" t="s">
        <v>475</v>
      </c>
      <c r="M138" s="51"/>
      <c r="N138" s="53" t="s">
        <v>477</v>
      </c>
      <c r="O138" s="51" t="s">
        <v>378</v>
      </c>
      <c r="P138" s="53" t="s">
        <v>478</v>
      </c>
    </row>
    <row r="139" spans="1:16" ht="12.75">
      <c r="A139" s="51"/>
      <c r="B139" s="53" t="s">
        <v>474</v>
      </c>
      <c r="C139" s="52" t="s">
        <v>378</v>
      </c>
      <c r="D139" s="53" t="s">
        <v>481</v>
      </c>
      <c r="E139" s="51"/>
      <c r="F139" s="53" t="s">
        <v>476</v>
      </c>
      <c r="G139" s="52" t="s">
        <v>378</v>
      </c>
      <c r="H139" s="53" t="s">
        <v>496</v>
      </c>
      <c r="I139" s="51"/>
      <c r="J139" s="53" t="s">
        <v>487</v>
      </c>
      <c r="K139" s="52" t="s">
        <v>378</v>
      </c>
      <c r="L139" s="53" t="s">
        <v>474</v>
      </c>
      <c r="M139" s="51"/>
      <c r="N139" s="53" t="s">
        <v>491</v>
      </c>
      <c r="O139" s="52" t="s">
        <v>378</v>
      </c>
      <c r="P139" s="53" t="s">
        <v>476</v>
      </c>
    </row>
    <row r="140" spans="1:16" ht="12.75">
      <c r="A140" s="51"/>
      <c r="B140" s="53" t="s">
        <v>493</v>
      </c>
      <c r="C140" s="51" t="s">
        <v>378</v>
      </c>
      <c r="D140" s="53" t="s">
        <v>495</v>
      </c>
      <c r="E140" s="51"/>
      <c r="F140" s="53" t="s">
        <v>489</v>
      </c>
      <c r="G140" s="51" t="s">
        <v>378</v>
      </c>
      <c r="H140" s="53" t="s">
        <v>486</v>
      </c>
      <c r="I140" s="51"/>
      <c r="J140" s="53" t="s">
        <v>484</v>
      </c>
      <c r="K140" s="51" t="s">
        <v>378</v>
      </c>
      <c r="L140" s="53" t="s">
        <v>493</v>
      </c>
      <c r="M140" s="51"/>
      <c r="N140" s="53" t="s">
        <v>496</v>
      </c>
      <c r="O140" s="51" t="s">
        <v>378</v>
      </c>
      <c r="P140" s="53" t="s">
        <v>488</v>
      </c>
    </row>
    <row r="141" spans="1:16" ht="12.75">
      <c r="A141" s="51"/>
      <c r="B141" s="53" t="s">
        <v>494</v>
      </c>
      <c r="C141" s="52" t="s">
        <v>378</v>
      </c>
      <c r="D141" s="53" t="s">
        <v>479</v>
      </c>
      <c r="E141" s="51"/>
      <c r="F141" s="53" t="s">
        <v>477</v>
      </c>
      <c r="G141" s="52" t="s">
        <v>378</v>
      </c>
      <c r="H141" s="53" t="s">
        <v>494</v>
      </c>
      <c r="I141" s="51"/>
      <c r="J141" s="53" t="s">
        <v>479</v>
      </c>
      <c r="K141" s="52" t="s">
        <v>378</v>
      </c>
      <c r="L141" s="53" t="s">
        <v>491</v>
      </c>
      <c r="M141" s="51"/>
      <c r="N141" s="53" t="s">
        <v>486</v>
      </c>
      <c r="O141" s="52" t="s">
        <v>378</v>
      </c>
      <c r="P141" s="53" t="s">
        <v>480</v>
      </c>
    </row>
    <row r="142" spans="1:16" ht="12.75">
      <c r="A142" s="51"/>
      <c r="B142" s="53" t="s">
        <v>488</v>
      </c>
      <c r="C142" s="51" t="s">
        <v>378</v>
      </c>
      <c r="D142" s="53" t="s">
        <v>478</v>
      </c>
      <c r="E142" s="51"/>
      <c r="F142" s="53" t="s">
        <v>491</v>
      </c>
      <c r="G142" s="51" t="s">
        <v>378</v>
      </c>
      <c r="H142" s="53" t="s">
        <v>488</v>
      </c>
      <c r="I142" s="51"/>
      <c r="J142" s="53" t="s">
        <v>478</v>
      </c>
      <c r="K142" s="51" t="s">
        <v>378</v>
      </c>
      <c r="L142" s="53" t="s">
        <v>489</v>
      </c>
      <c r="M142" s="51"/>
      <c r="N142" s="53" t="s">
        <v>494</v>
      </c>
      <c r="O142" s="51" t="s">
        <v>378</v>
      </c>
      <c r="P142" s="53" t="s">
        <v>448</v>
      </c>
    </row>
    <row r="143" spans="1:16" ht="12.75">
      <c r="A143" s="51"/>
      <c r="B143" s="53" t="s">
        <v>480</v>
      </c>
      <c r="C143" s="52" t="s">
        <v>378</v>
      </c>
      <c r="D143" s="53" t="s">
        <v>476</v>
      </c>
      <c r="E143" s="51"/>
      <c r="F143" s="51"/>
      <c r="G143" s="51"/>
      <c r="H143" s="51"/>
      <c r="I143" s="51"/>
      <c r="J143" s="53" t="s">
        <v>476</v>
      </c>
      <c r="K143" s="52" t="s">
        <v>378</v>
      </c>
      <c r="L143" s="53" t="s">
        <v>477</v>
      </c>
      <c r="M143" s="51"/>
      <c r="N143" s="51"/>
      <c r="O143" s="51"/>
      <c r="P143" s="51"/>
    </row>
    <row r="144" spans="1:16" ht="12.75">
      <c r="A144" s="51"/>
      <c r="B144" s="53" t="s">
        <v>448</v>
      </c>
      <c r="C144" s="51" t="s">
        <v>378</v>
      </c>
      <c r="D144" s="53" t="s">
        <v>489</v>
      </c>
      <c r="E144" s="51">
        <v>33</v>
      </c>
      <c r="F144" s="53" t="s">
        <v>482</v>
      </c>
      <c r="G144" s="52" t="s">
        <v>378</v>
      </c>
      <c r="H144" s="53" t="s">
        <v>478</v>
      </c>
      <c r="I144" s="51"/>
      <c r="J144" s="53" t="s">
        <v>488</v>
      </c>
      <c r="K144" s="51" t="s">
        <v>378</v>
      </c>
      <c r="L144" s="53" t="s">
        <v>494</v>
      </c>
      <c r="M144" s="51">
        <v>77</v>
      </c>
      <c r="N144" s="53" t="s">
        <v>484</v>
      </c>
      <c r="O144" s="52" t="s">
        <v>378</v>
      </c>
      <c r="P144" s="53" t="s">
        <v>482</v>
      </c>
    </row>
    <row r="145" spans="1:16" ht="12.75">
      <c r="A145" s="51"/>
      <c r="B145" s="53" t="s">
        <v>496</v>
      </c>
      <c r="C145" s="52" t="s">
        <v>378</v>
      </c>
      <c r="D145" s="53" t="s">
        <v>477</v>
      </c>
      <c r="E145" s="51"/>
      <c r="F145" s="53" t="s">
        <v>485</v>
      </c>
      <c r="G145" s="51" t="s">
        <v>378</v>
      </c>
      <c r="H145" s="53" t="s">
        <v>476</v>
      </c>
      <c r="I145" s="51"/>
      <c r="J145" s="53" t="s">
        <v>480</v>
      </c>
      <c r="K145" s="52" t="s">
        <v>378</v>
      </c>
      <c r="L145" s="53" t="s">
        <v>496</v>
      </c>
      <c r="M145" s="51"/>
      <c r="N145" s="53" t="s">
        <v>474</v>
      </c>
      <c r="O145" s="51" t="s">
        <v>378</v>
      </c>
      <c r="P145" s="53" t="s">
        <v>485</v>
      </c>
    </row>
    <row r="146" spans="1:16" ht="12.75">
      <c r="A146" s="51"/>
      <c r="B146" s="53" t="s">
        <v>486</v>
      </c>
      <c r="C146" s="51" t="s">
        <v>378</v>
      </c>
      <c r="D146" s="53" t="s">
        <v>491</v>
      </c>
      <c r="E146" s="51"/>
      <c r="F146" s="53" t="s">
        <v>492</v>
      </c>
      <c r="G146" s="52" t="s">
        <v>378</v>
      </c>
      <c r="H146" s="53" t="s">
        <v>489</v>
      </c>
      <c r="I146" s="51"/>
      <c r="J146" s="53" t="s">
        <v>448</v>
      </c>
      <c r="K146" s="51" t="s">
        <v>378</v>
      </c>
      <c r="L146" s="53" t="s">
        <v>486</v>
      </c>
      <c r="M146" s="51"/>
      <c r="N146" s="53" t="s">
        <v>493</v>
      </c>
      <c r="O146" s="52" t="s">
        <v>378</v>
      </c>
      <c r="P146" s="53" t="s">
        <v>492</v>
      </c>
    </row>
    <row r="147" spans="1:16" ht="12.75">
      <c r="A147" s="51"/>
      <c r="B147" s="51"/>
      <c r="C147" s="51"/>
      <c r="D147" s="51"/>
      <c r="E147" s="51"/>
      <c r="F147" s="53" t="s">
        <v>490</v>
      </c>
      <c r="G147" s="51" t="s">
        <v>378</v>
      </c>
      <c r="H147" s="53" t="s">
        <v>477</v>
      </c>
      <c r="I147" s="51"/>
      <c r="J147" s="51"/>
      <c r="K147" s="51"/>
      <c r="L147" s="51"/>
      <c r="M147" s="51"/>
      <c r="N147" s="53" t="s">
        <v>475</v>
      </c>
      <c r="O147" s="51" t="s">
        <v>378</v>
      </c>
      <c r="P147" s="53" t="s">
        <v>490</v>
      </c>
    </row>
    <row r="148" spans="1:16" ht="12.75">
      <c r="A148" s="51">
        <v>11</v>
      </c>
      <c r="B148" s="53" t="s">
        <v>483</v>
      </c>
      <c r="C148" s="52" t="s">
        <v>378</v>
      </c>
      <c r="D148" s="53" t="s">
        <v>477</v>
      </c>
      <c r="E148" s="51"/>
      <c r="F148" s="53" t="s">
        <v>481</v>
      </c>
      <c r="G148" s="52" t="s">
        <v>378</v>
      </c>
      <c r="H148" s="53" t="s">
        <v>491</v>
      </c>
      <c r="I148" s="51">
        <v>55</v>
      </c>
      <c r="J148" s="53" t="s">
        <v>478</v>
      </c>
      <c r="K148" s="52" t="s">
        <v>378</v>
      </c>
      <c r="L148" s="53" t="s">
        <v>482</v>
      </c>
      <c r="M148" s="51"/>
      <c r="N148" s="53" t="s">
        <v>483</v>
      </c>
      <c r="O148" s="52" t="s">
        <v>378</v>
      </c>
      <c r="P148" s="53" t="s">
        <v>481</v>
      </c>
    </row>
    <row r="149" spans="1:16" ht="12.75">
      <c r="A149" s="51"/>
      <c r="B149" s="53" t="s">
        <v>487</v>
      </c>
      <c r="C149" s="51" t="s">
        <v>378</v>
      </c>
      <c r="D149" s="53" t="s">
        <v>491</v>
      </c>
      <c r="E149" s="51"/>
      <c r="F149" s="53" t="s">
        <v>495</v>
      </c>
      <c r="G149" s="51" t="s">
        <v>378</v>
      </c>
      <c r="H149" s="53" t="s">
        <v>488</v>
      </c>
      <c r="I149" s="51"/>
      <c r="J149" s="53" t="s">
        <v>476</v>
      </c>
      <c r="K149" s="51" t="s">
        <v>378</v>
      </c>
      <c r="L149" s="53" t="s">
        <v>485</v>
      </c>
      <c r="M149" s="51"/>
      <c r="N149" s="53" t="s">
        <v>487</v>
      </c>
      <c r="O149" s="51" t="s">
        <v>378</v>
      </c>
      <c r="P149" s="53" t="s">
        <v>495</v>
      </c>
    </row>
    <row r="150" spans="1:16" ht="12.75">
      <c r="A150" s="51"/>
      <c r="B150" s="53" t="s">
        <v>484</v>
      </c>
      <c r="C150" s="52" t="s">
        <v>378</v>
      </c>
      <c r="D150" s="53" t="s">
        <v>488</v>
      </c>
      <c r="E150" s="51"/>
      <c r="F150" s="53" t="s">
        <v>483</v>
      </c>
      <c r="G150" s="52" t="s">
        <v>378</v>
      </c>
      <c r="H150" s="53" t="s">
        <v>480</v>
      </c>
      <c r="I150" s="51"/>
      <c r="J150" s="53" t="s">
        <v>489</v>
      </c>
      <c r="K150" s="52" t="s">
        <v>378</v>
      </c>
      <c r="L150" s="53" t="s">
        <v>492</v>
      </c>
      <c r="M150" s="51"/>
      <c r="N150" s="53" t="s">
        <v>448</v>
      </c>
      <c r="O150" s="52" t="s">
        <v>378</v>
      </c>
      <c r="P150" s="53" t="s">
        <v>479</v>
      </c>
    </row>
    <row r="151" spans="1:16" ht="12.75">
      <c r="A151" s="51"/>
      <c r="B151" s="53" t="s">
        <v>474</v>
      </c>
      <c r="C151" s="51" t="s">
        <v>378</v>
      </c>
      <c r="D151" s="53" t="s">
        <v>480</v>
      </c>
      <c r="E151" s="51"/>
      <c r="F151" s="53" t="s">
        <v>487</v>
      </c>
      <c r="G151" s="51" t="s">
        <v>378</v>
      </c>
      <c r="H151" s="53" t="s">
        <v>448</v>
      </c>
      <c r="I151" s="51"/>
      <c r="J151" s="53" t="s">
        <v>477</v>
      </c>
      <c r="K151" s="51" t="s">
        <v>378</v>
      </c>
      <c r="L151" s="53" t="s">
        <v>490</v>
      </c>
      <c r="M151" s="51"/>
      <c r="N151" s="53" t="s">
        <v>496</v>
      </c>
      <c r="O151" s="51" t="s">
        <v>378</v>
      </c>
      <c r="P151" s="53" t="s">
        <v>478</v>
      </c>
    </row>
    <row r="152" spans="1:16" ht="12.75">
      <c r="A152" s="51"/>
      <c r="B152" s="53" t="s">
        <v>493</v>
      </c>
      <c r="C152" s="52" t="s">
        <v>378</v>
      </c>
      <c r="D152" s="53" t="s">
        <v>448</v>
      </c>
      <c r="E152" s="51"/>
      <c r="F152" s="53" t="s">
        <v>484</v>
      </c>
      <c r="G152" s="52" t="s">
        <v>378</v>
      </c>
      <c r="H152" s="53" t="s">
        <v>496</v>
      </c>
      <c r="I152" s="51"/>
      <c r="J152" s="53" t="s">
        <v>491</v>
      </c>
      <c r="K152" s="52" t="s">
        <v>378</v>
      </c>
      <c r="L152" s="53" t="s">
        <v>481</v>
      </c>
      <c r="M152" s="51"/>
      <c r="N152" s="53" t="s">
        <v>486</v>
      </c>
      <c r="O152" s="52" t="s">
        <v>378</v>
      </c>
      <c r="P152" s="53" t="s">
        <v>476</v>
      </c>
    </row>
    <row r="153" spans="1:16" ht="12.75">
      <c r="A153" s="51"/>
      <c r="B153" s="53" t="s">
        <v>475</v>
      </c>
      <c r="C153" s="51" t="s">
        <v>378</v>
      </c>
      <c r="D153" s="53" t="s">
        <v>496</v>
      </c>
      <c r="E153" s="51"/>
      <c r="F153" s="53" t="s">
        <v>474</v>
      </c>
      <c r="G153" s="51" t="s">
        <v>378</v>
      </c>
      <c r="H153" s="53" t="s">
        <v>486</v>
      </c>
      <c r="I153" s="51"/>
      <c r="J153" s="53" t="s">
        <v>488</v>
      </c>
      <c r="K153" s="51" t="s">
        <v>378</v>
      </c>
      <c r="L153" s="53" t="s">
        <v>495</v>
      </c>
      <c r="M153" s="51"/>
      <c r="N153" s="53" t="s">
        <v>494</v>
      </c>
      <c r="O153" s="51" t="s">
        <v>378</v>
      </c>
      <c r="P153" s="53" t="s">
        <v>489</v>
      </c>
    </row>
    <row r="154" spans="1:16" ht="12.75">
      <c r="A154" s="51"/>
      <c r="B154" s="51"/>
      <c r="C154" s="51"/>
      <c r="D154" s="51"/>
      <c r="E154" s="51"/>
      <c r="F154" s="53" t="s">
        <v>493</v>
      </c>
      <c r="G154" s="52" t="s">
        <v>378</v>
      </c>
      <c r="H154" s="53" t="s">
        <v>494</v>
      </c>
      <c r="I154" s="51"/>
      <c r="J154" s="53" t="s">
        <v>480</v>
      </c>
      <c r="K154" s="52" t="s">
        <v>378</v>
      </c>
      <c r="L154" s="53" t="s">
        <v>483</v>
      </c>
      <c r="M154" s="51"/>
      <c r="N154" s="53" t="s">
        <v>488</v>
      </c>
      <c r="O154" s="52" t="s">
        <v>378</v>
      </c>
      <c r="P154" s="53" t="s">
        <v>477</v>
      </c>
    </row>
    <row r="155" spans="1:16" ht="12.75">
      <c r="A155" s="51">
        <v>12</v>
      </c>
      <c r="B155" s="53" t="s">
        <v>482</v>
      </c>
      <c r="C155" s="52" t="s">
        <v>378</v>
      </c>
      <c r="D155" s="53" t="s">
        <v>490</v>
      </c>
      <c r="E155" s="51"/>
      <c r="F155" s="53" t="s">
        <v>475</v>
      </c>
      <c r="G155" s="51" t="s">
        <v>378</v>
      </c>
      <c r="H155" s="53" t="s">
        <v>479</v>
      </c>
      <c r="I155" s="51"/>
      <c r="J155" s="53" t="s">
        <v>448</v>
      </c>
      <c r="K155" s="51" t="s">
        <v>378</v>
      </c>
      <c r="L155" s="53" t="s">
        <v>487</v>
      </c>
      <c r="M155" s="51"/>
      <c r="N155" s="53" t="s">
        <v>480</v>
      </c>
      <c r="O155" s="51" t="s">
        <v>378</v>
      </c>
      <c r="P155" s="53" t="s">
        <v>491</v>
      </c>
    </row>
    <row r="156" spans="1:16" ht="12.75">
      <c r="A156" s="51"/>
      <c r="B156" s="53" t="s">
        <v>485</v>
      </c>
      <c r="C156" s="51" t="s">
        <v>378</v>
      </c>
      <c r="D156" s="53" t="s">
        <v>481</v>
      </c>
      <c r="E156" s="51"/>
      <c r="F156" s="51"/>
      <c r="G156" s="51"/>
      <c r="H156" s="51"/>
      <c r="I156" s="51"/>
      <c r="J156" s="53" t="s">
        <v>496</v>
      </c>
      <c r="K156" s="52" t="s">
        <v>378</v>
      </c>
      <c r="L156" s="53" t="s">
        <v>484</v>
      </c>
      <c r="M156" s="51"/>
      <c r="N156" s="51"/>
      <c r="O156" s="51"/>
      <c r="P156" s="51"/>
    </row>
    <row r="157" spans="1:16" ht="12.75">
      <c r="A157" s="51"/>
      <c r="B157" s="53" t="s">
        <v>492</v>
      </c>
      <c r="C157" s="52" t="s">
        <v>378</v>
      </c>
      <c r="D157" s="53" t="s">
        <v>495</v>
      </c>
      <c r="E157" s="51">
        <v>34</v>
      </c>
      <c r="F157" s="53" t="s">
        <v>486</v>
      </c>
      <c r="G157" s="52" t="s">
        <v>378</v>
      </c>
      <c r="H157" s="53" t="s">
        <v>482</v>
      </c>
      <c r="I157" s="51"/>
      <c r="J157" s="53" t="s">
        <v>486</v>
      </c>
      <c r="K157" s="51" t="s">
        <v>378</v>
      </c>
      <c r="L157" s="53" t="s">
        <v>474</v>
      </c>
      <c r="M157" s="51">
        <v>78</v>
      </c>
      <c r="N157" s="53" t="s">
        <v>492</v>
      </c>
      <c r="O157" s="52" t="s">
        <v>378</v>
      </c>
      <c r="P157" s="53" t="s">
        <v>482</v>
      </c>
    </row>
    <row r="158" spans="1:16" ht="12.75">
      <c r="A158" s="51"/>
      <c r="B158" s="53" t="s">
        <v>483</v>
      </c>
      <c r="C158" s="51" t="s">
        <v>378</v>
      </c>
      <c r="D158" s="53" t="s">
        <v>474</v>
      </c>
      <c r="E158" s="51"/>
      <c r="F158" s="53" t="s">
        <v>494</v>
      </c>
      <c r="G158" s="51" t="s">
        <v>378</v>
      </c>
      <c r="H158" s="53" t="s">
        <v>485</v>
      </c>
      <c r="I158" s="51"/>
      <c r="J158" s="53" t="s">
        <v>494</v>
      </c>
      <c r="K158" s="52" t="s">
        <v>378</v>
      </c>
      <c r="L158" s="53" t="s">
        <v>493</v>
      </c>
      <c r="M158" s="51"/>
      <c r="N158" s="53" t="s">
        <v>495</v>
      </c>
      <c r="O158" s="51" t="s">
        <v>378</v>
      </c>
      <c r="P158" s="53" t="s">
        <v>490</v>
      </c>
    </row>
    <row r="159" spans="1:16" ht="12.75">
      <c r="A159" s="51"/>
      <c r="B159" s="53" t="s">
        <v>487</v>
      </c>
      <c r="C159" s="52" t="s">
        <v>378</v>
      </c>
      <c r="D159" s="53" t="s">
        <v>493</v>
      </c>
      <c r="E159" s="51"/>
      <c r="F159" s="53" t="s">
        <v>479</v>
      </c>
      <c r="G159" s="52" t="s">
        <v>378</v>
      </c>
      <c r="H159" s="53" t="s">
        <v>492</v>
      </c>
      <c r="I159" s="51"/>
      <c r="J159" s="53" t="s">
        <v>479</v>
      </c>
      <c r="K159" s="51" t="s">
        <v>378</v>
      </c>
      <c r="L159" s="53" t="s">
        <v>475</v>
      </c>
      <c r="M159" s="51"/>
      <c r="N159" s="53" t="s">
        <v>484</v>
      </c>
      <c r="O159" s="52" t="s">
        <v>378</v>
      </c>
      <c r="P159" s="53" t="s">
        <v>483</v>
      </c>
    </row>
    <row r="160" spans="1:16" ht="12.75">
      <c r="A160" s="51"/>
      <c r="B160" s="53" t="s">
        <v>484</v>
      </c>
      <c r="C160" s="51" t="s">
        <v>378</v>
      </c>
      <c r="D160" s="53" t="s">
        <v>475</v>
      </c>
      <c r="E160" s="51"/>
      <c r="F160" s="53" t="s">
        <v>478</v>
      </c>
      <c r="G160" s="51" t="s">
        <v>378</v>
      </c>
      <c r="H160" s="53" t="s">
        <v>490</v>
      </c>
      <c r="I160" s="51"/>
      <c r="J160" s="51"/>
      <c r="K160" s="51"/>
      <c r="L160" s="51"/>
      <c r="M160" s="51"/>
      <c r="N160" s="53" t="s">
        <v>475</v>
      </c>
      <c r="O160" s="51" t="s">
        <v>378</v>
      </c>
      <c r="P160" s="53" t="s">
        <v>474</v>
      </c>
    </row>
    <row r="161" spans="1:16" ht="12.75">
      <c r="A161" s="51"/>
      <c r="B161" s="53" t="s">
        <v>479</v>
      </c>
      <c r="C161" s="52" t="s">
        <v>378</v>
      </c>
      <c r="D161" s="53" t="s">
        <v>489</v>
      </c>
      <c r="E161" s="51"/>
      <c r="F161" s="53" t="s">
        <v>476</v>
      </c>
      <c r="G161" s="52" t="s">
        <v>378</v>
      </c>
      <c r="H161" s="53" t="s">
        <v>481</v>
      </c>
      <c r="I161" s="51">
        <v>56</v>
      </c>
      <c r="J161" s="53" t="s">
        <v>482</v>
      </c>
      <c r="K161" s="52" t="s">
        <v>378</v>
      </c>
      <c r="L161" s="53" t="s">
        <v>492</v>
      </c>
      <c r="M161" s="51"/>
      <c r="N161" s="53" t="s">
        <v>476</v>
      </c>
      <c r="O161" s="52" t="s">
        <v>378</v>
      </c>
      <c r="P161" s="53" t="s">
        <v>479</v>
      </c>
    </row>
    <row r="162" spans="1:16" ht="12.75">
      <c r="A162" s="51"/>
      <c r="B162" s="53" t="s">
        <v>478</v>
      </c>
      <c r="C162" s="51" t="s">
        <v>378</v>
      </c>
      <c r="D162" s="53" t="s">
        <v>477</v>
      </c>
      <c r="E162" s="51"/>
      <c r="F162" s="53" t="s">
        <v>489</v>
      </c>
      <c r="G162" s="51" t="s">
        <v>378</v>
      </c>
      <c r="H162" s="53" t="s">
        <v>495</v>
      </c>
      <c r="I162" s="51"/>
      <c r="J162" s="53" t="s">
        <v>490</v>
      </c>
      <c r="K162" s="51" t="s">
        <v>378</v>
      </c>
      <c r="L162" s="53" t="s">
        <v>495</v>
      </c>
      <c r="M162" s="51"/>
      <c r="N162" s="53" t="s">
        <v>491</v>
      </c>
      <c r="O162" s="51" t="s">
        <v>378</v>
      </c>
      <c r="P162" s="53" t="s">
        <v>489</v>
      </c>
    </row>
    <row r="163" spans="1:16" ht="12.75">
      <c r="A163" s="51"/>
      <c r="B163" s="53" t="s">
        <v>476</v>
      </c>
      <c r="C163" s="52" t="s">
        <v>378</v>
      </c>
      <c r="D163" s="53" t="s">
        <v>491</v>
      </c>
      <c r="E163" s="51"/>
      <c r="F163" s="51"/>
      <c r="G163" s="51"/>
      <c r="H163" s="51"/>
      <c r="I163" s="51"/>
      <c r="J163" s="53" t="s">
        <v>483</v>
      </c>
      <c r="K163" s="52" t="s">
        <v>378</v>
      </c>
      <c r="L163" s="53" t="s">
        <v>484</v>
      </c>
      <c r="M163" s="51"/>
      <c r="N163" s="53" t="s">
        <v>448</v>
      </c>
      <c r="O163" s="52" t="s">
        <v>378</v>
      </c>
      <c r="P163" s="53" t="s">
        <v>488</v>
      </c>
    </row>
    <row r="164" spans="1:16" ht="12.75">
      <c r="A164" s="51"/>
      <c r="B164" s="53" t="s">
        <v>488</v>
      </c>
      <c r="C164" s="51" t="s">
        <v>378</v>
      </c>
      <c r="D164" s="53" t="s">
        <v>496</v>
      </c>
      <c r="E164" s="51">
        <v>35</v>
      </c>
      <c r="F164" s="53" t="s">
        <v>482</v>
      </c>
      <c r="G164" s="52" t="s">
        <v>378</v>
      </c>
      <c r="H164" s="53" t="s">
        <v>481</v>
      </c>
      <c r="I164" s="51"/>
      <c r="J164" s="53" t="s">
        <v>474</v>
      </c>
      <c r="K164" s="51" t="s">
        <v>378</v>
      </c>
      <c r="L164" s="53" t="s">
        <v>475</v>
      </c>
      <c r="M164" s="51"/>
      <c r="N164" s="53" t="s">
        <v>494</v>
      </c>
      <c r="O164" s="51" t="s">
        <v>378</v>
      </c>
      <c r="P164" s="53" t="s">
        <v>496</v>
      </c>
    </row>
    <row r="165" spans="1:16" ht="12.75">
      <c r="A165" s="51"/>
      <c r="B165" s="53" t="s">
        <v>480</v>
      </c>
      <c r="C165" s="52" t="s">
        <v>378</v>
      </c>
      <c r="D165" s="53" t="s">
        <v>486</v>
      </c>
      <c r="E165" s="51"/>
      <c r="F165" s="53" t="s">
        <v>485</v>
      </c>
      <c r="G165" s="51" t="s">
        <v>378</v>
      </c>
      <c r="H165" s="53" t="s">
        <v>495</v>
      </c>
      <c r="I165" s="51"/>
      <c r="J165" s="53" t="s">
        <v>479</v>
      </c>
      <c r="K165" s="52" t="s">
        <v>378</v>
      </c>
      <c r="L165" s="53" t="s">
        <v>476</v>
      </c>
      <c r="M165" s="51"/>
      <c r="N165" s="51"/>
      <c r="O165" s="51"/>
      <c r="P165" s="51"/>
    </row>
    <row r="166" spans="1:16" ht="12.75">
      <c r="A166" s="51"/>
      <c r="B166" s="53" t="s">
        <v>448</v>
      </c>
      <c r="C166" s="51" t="s">
        <v>378</v>
      </c>
      <c r="D166" s="53" t="s">
        <v>494</v>
      </c>
      <c r="E166" s="51"/>
      <c r="F166" s="53" t="s">
        <v>492</v>
      </c>
      <c r="G166" s="52" t="s">
        <v>378</v>
      </c>
      <c r="H166" s="53" t="s">
        <v>490</v>
      </c>
      <c r="I166" s="51"/>
      <c r="J166" s="53" t="s">
        <v>489</v>
      </c>
      <c r="K166" s="51" t="s">
        <v>378</v>
      </c>
      <c r="L166" s="53" t="s">
        <v>491</v>
      </c>
      <c r="M166" s="51">
        <v>79</v>
      </c>
      <c r="N166" s="53" t="s">
        <v>483</v>
      </c>
      <c r="O166" s="52" t="s">
        <v>378</v>
      </c>
      <c r="P166" s="53" t="s">
        <v>482</v>
      </c>
    </row>
    <row r="167" spans="1:16" ht="12.75">
      <c r="A167" s="51"/>
      <c r="B167" s="51"/>
      <c r="C167" s="51"/>
      <c r="D167" s="51"/>
      <c r="E167" s="51"/>
      <c r="F167" s="53" t="s">
        <v>483</v>
      </c>
      <c r="G167" s="51" t="s">
        <v>378</v>
      </c>
      <c r="H167" s="53" t="s">
        <v>493</v>
      </c>
      <c r="I167" s="51"/>
      <c r="J167" s="53" t="s">
        <v>488</v>
      </c>
      <c r="K167" s="52" t="s">
        <v>378</v>
      </c>
      <c r="L167" s="53" t="s">
        <v>448</v>
      </c>
      <c r="M167" s="51"/>
      <c r="N167" s="53" t="s">
        <v>487</v>
      </c>
      <c r="O167" s="51" t="s">
        <v>378</v>
      </c>
      <c r="P167" s="53" t="s">
        <v>485</v>
      </c>
    </row>
    <row r="168" spans="1:16" ht="12.75">
      <c r="A168" s="51">
        <v>13</v>
      </c>
      <c r="B168" s="53" t="s">
        <v>482</v>
      </c>
      <c r="C168" s="52" t="s">
        <v>378</v>
      </c>
      <c r="D168" s="53" t="s">
        <v>493</v>
      </c>
      <c r="E168" s="51"/>
      <c r="F168" s="53" t="s">
        <v>487</v>
      </c>
      <c r="G168" s="52" t="s">
        <v>378</v>
      </c>
      <c r="H168" s="53" t="s">
        <v>475</v>
      </c>
      <c r="I168" s="51"/>
      <c r="J168" s="53" t="s">
        <v>496</v>
      </c>
      <c r="K168" s="51" t="s">
        <v>378</v>
      </c>
      <c r="L168" s="53" t="s">
        <v>494</v>
      </c>
      <c r="M168" s="51"/>
      <c r="N168" s="53" t="s">
        <v>484</v>
      </c>
      <c r="O168" s="52" t="s">
        <v>378</v>
      </c>
      <c r="P168" s="53" t="s">
        <v>492</v>
      </c>
    </row>
    <row r="169" spans="1:16" ht="12.75">
      <c r="A169" s="51"/>
      <c r="B169" s="53" t="s">
        <v>485</v>
      </c>
      <c r="C169" s="51" t="s">
        <v>378</v>
      </c>
      <c r="D169" s="53" t="s">
        <v>475</v>
      </c>
      <c r="E169" s="51"/>
      <c r="F169" s="53" t="s">
        <v>484</v>
      </c>
      <c r="G169" s="51" t="s">
        <v>378</v>
      </c>
      <c r="H169" s="53" t="s">
        <v>474</v>
      </c>
      <c r="I169" s="51"/>
      <c r="J169" s="51"/>
      <c r="K169" s="51"/>
      <c r="L169" s="51"/>
      <c r="M169" s="51"/>
      <c r="N169" s="53" t="s">
        <v>474</v>
      </c>
      <c r="O169" s="51" t="s">
        <v>378</v>
      </c>
      <c r="P169" s="53" t="s">
        <v>490</v>
      </c>
    </row>
    <row r="170" spans="1:16" ht="12.75">
      <c r="A170" s="51"/>
      <c r="B170" s="53" t="s">
        <v>492</v>
      </c>
      <c r="C170" s="52" t="s">
        <v>378</v>
      </c>
      <c r="D170" s="53" t="s">
        <v>483</v>
      </c>
      <c r="E170" s="51"/>
      <c r="F170" s="53" t="s">
        <v>479</v>
      </c>
      <c r="G170" s="52" t="s">
        <v>378</v>
      </c>
      <c r="H170" s="53" t="s">
        <v>477</v>
      </c>
      <c r="I170" s="51">
        <v>57</v>
      </c>
      <c r="J170" s="53" t="s">
        <v>486</v>
      </c>
      <c r="K170" s="52" t="s">
        <v>378</v>
      </c>
      <c r="L170" s="53" t="s">
        <v>482</v>
      </c>
      <c r="M170" s="51"/>
      <c r="N170" s="53" t="s">
        <v>493</v>
      </c>
      <c r="O170" s="52" t="s">
        <v>378</v>
      </c>
      <c r="P170" s="53" t="s">
        <v>481</v>
      </c>
    </row>
    <row r="171" spans="1:16" ht="12.75">
      <c r="A171" s="51"/>
      <c r="B171" s="53" t="s">
        <v>490</v>
      </c>
      <c r="C171" s="51" t="s">
        <v>378</v>
      </c>
      <c r="D171" s="53" t="s">
        <v>487</v>
      </c>
      <c r="E171" s="51"/>
      <c r="F171" s="53" t="s">
        <v>478</v>
      </c>
      <c r="G171" s="51" t="s">
        <v>378</v>
      </c>
      <c r="H171" s="53" t="s">
        <v>491</v>
      </c>
      <c r="I171" s="51"/>
      <c r="J171" s="53" t="s">
        <v>494</v>
      </c>
      <c r="K171" s="51" t="s">
        <v>378</v>
      </c>
      <c r="L171" s="53" t="s">
        <v>485</v>
      </c>
      <c r="M171" s="51"/>
      <c r="N171" s="53" t="s">
        <v>475</v>
      </c>
      <c r="O171" s="51" t="s">
        <v>378</v>
      </c>
      <c r="P171" s="53" t="s">
        <v>495</v>
      </c>
    </row>
    <row r="172" spans="1:16" ht="12.75">
      <c r="A172" s="51"/>
      <c r="B172" s="53" t="s">
        <v>481</v>
      </c>
      <c r="C172" s="52" t="s">
        <v>378</v>
      </c>
      <c r="D172" s="53" t="s">
        <v>484</v>
      </c>
      <c r="E172" s="51"/>
      <c r="F172" s="53" t="s">
        <v>476</v>
      </c>
      <c r="G172" s="52" t="s">
        <v>378</v>
      </c>
      <c r="H172" s="53" t="s">
        <v>489</v>
      </c>
      <c r="I172" s="51"/>
      <c r="J172" s="53" t="s">
        <v>479</v>
      </c>
      <c r="K172" s="52" t="s">
        <v>378</v>
      </c>
      <c r="L172" s="53" t="s">
        <v>492</v>
      </c>
      <c r="M172" s="51"/>
      <c r="N172" s="53" t="s">
        <v>488</v>
      </c>
      <c r="O172" s="52" t="s">
        <v>378</v>
      </c>
      <c r="P172" s="53" t="s">
        <v>479</v>
      </c>
    </row>
    <row r="173" spans="1:16" ht="12.75">
      <c r="A173" s="51"/>
      <c r="B173" s="53" t="s">
        <v>495</v>
      </c>
      <c r="C173" s="51" t="s">
        <v>378</v>
      </c>
      <c r="D173" s="53" t="s">
        <v>474</v>
      </c>
      <c r="E173" s="51"/>
      <c r="F173" s="53" t="s">
        <v>488</v>
      </c>
      <c r="G173" s="51" t="s">
        <v>378</v>
      </c>
      <c r="H173" s="53" t="s">
        <v>486</v>
      </c>
      <c r="I173" s="51"/>
      <c r="J173" s="53" t="s">
        <v>478</v>
      </c>
      <c r="K173" s="51" t="s">
        <v>378</v>
      </c>
      <c r="L173" s="53" t="s">
        <v>490</v>
      </c>
      <c r="M173" s="51"/>
      <c r="N173" s="53" t="s">
        <v>480</v>
      </c>
      <c r="O173" s="51" t="s">
        <v>378</v>
      </c>
      <c r="P173" s="53" t="s">
        <v>478</v>
      </c>
    </row>
    <row r="174" spans="1:16" ht="12.75">
      <c r="A174" s="51"/>
      <c r="B174" s="53" t="s">
        <v>479</v>
      </c>
      <c r="C174" s="52" t="s">
        <v>378</v>
      </c>
      <c r="D174" s="53" t="s">
        <v>486</v>
      </c>
      <c r="E174" s="51"/>
      <c r="F174" s="53" t="s">
        <v>480</v>
      </c>
      <c r="G174" s="52" t="s">
        <v>378</v>
      </c>
      <c r="H174" s="53" t="s">
        <v>494</v>
      </c>
      <c r="I174" s="51"/>
      <c r="J174" s="53" t="s">
        <v>476</v>
      </c>
      <c r="K174" s="52" t="s">
        <v>378</v>
      </c>
      <c r="L174" s="53" t="s">
        <v>481</v>
      </c>
      <c r="M174" s="51"/>
      <c r="N174" s="53" t="s">
        <v>448</v>
      </c>
      <c r="O174" s="52" t="s">
        <v>378</v>
      </c>
      <c r="P174" s="53" t="s">
        <v>476</v>
      </c>
    </row>
    <row r="175" spans="1:16" ht="12.75">
      <c r="A175" s="51"/>
      <c r="B175" s="53" t="s">
        <v>478</v>
      </c>
      <c r="C175" s="51" t="s">
        <v>378</v>
      </c>
      <c r="D175" s="53" t="s">
        <v>494</v>
      </c>
      <c r="E175" s="51"/>
      <c r="F175" s="53" t="s">
        <v>448</v>
      </c>
      <c r="G175" s="51" t="s">
        <v>378</v>
      </c>
      <c r="H175" s="53" t="s">
        <v>496</v>
      </c>
      <c r="I175" s="51"/>
      <c r="J175" s="53" t="s">
        <v>489</v>
      </c>
      <c r="K175" s="51" t="s">
        <v>378</v>
      </c>
      <c r="L175" s="53" t="s">
        <v>495</v>
      </c>
      <c r="M175" s="51"/>
      <c r="N175" s="53" t="s">
        <v>496</v>
      </c>
      <c r="O175" s="51" t="s">
        <v>378</v>
      </c>
      <c r="P175" s="53" t="s">
        <v>489</v>
      </c>
    </row>
    <row r="176" spans="1:16" ht="12.75">
      <c r="A176" s="51"/>
      <c r="B176" s="53" t="s">
        <v>476</v>
      </c>
      <c r="C176" s="52" t="s">
        <v>378</v>
      </c>
      <c r="D176" s="53" t="s">
        <v>488</v>
      </c>
      <c r="E176" s="51"/>
      <c r="F176" s="51"/>
      <c r="G176" s="51"/>
      <c r="H176" s="51"/>
      <c r="I176" s="51"/>
      <c r="J176" s="53" t="s">
        <v>477</v>
      </c>
      <c r="K176" s="52" t="s">
        <v>378</v>
      </c>
      <c r="L176" s="53" t="s">
        <v>483</v>
      </c>
      <c r="M176" s="51"/>
      <c r="N176" s="53" t="s">
        <v>486</v>
      </c>
      <c r="O176" s="52" t="s">
        <v>378</v>
      </c>
      <c r="P176" s="53" t="s">
        <v>477</v>
      </c>
    </row>
    <row r="177" spans="1:16" ht="12.75">
      <c r="A177" s="51"/>
      <c r="B177" s="53" t="s">
        <v>489</v>
      </c>
      <c r="C177" s="51" t="s">
        <v>378</v>
      </c>
      <c r="D177" s="53" t="s">
        <v>480</v>
      </c>
      <c r="E177" s="51">
        <v>36</v>
      </c>
      <c r="F177" s="53" t="s">
        <v>495</v>
      </c>
      <c r="G177" s="52" t="s">
        <v>378</v>
      </c>
      <c r="H177" s="53" t="s">
        <v>482</v>
      </c>
      <c r="I177" s="51"/>
      <c r="J177" s="53" t="s">
        <v>491</v>
      </c>
      <c r="K177" s="51" t="s">
        <v>378</v>
      </c>
      <c r="L177" s="53" t="s">
        <v>487</v>
      </c>
      <c r="M177" s="51"/>
      <c r="N177" s="53" t="s">
        <v>494</v>
      </c>
      <c r="O177" s="51" t="s">
        <v>378</v>
      </c>
      <c r="P177" s="53" t="s">
        <v>491</v>
      </c>
    </row>
    <row r="178" spans="1:16" ht="12.75">
      <c r="A178" s="51"/>
      <c r="B178" s="53" t="s">
        <v>477</v>
      </c>
      <c r="C178" s="52" t="s">
        <v>378</v>
      </c>
      <c r="D178" s="53" t="s">
        <v>448</v>
      </c>
      <c r="E178" s="51"/>
      <c r="F178" s="53" t="s">
        <v>490</v>
      </c>
      <c r="G178" s="51" t="s">
        <v>378</v>
      </c>
      <c r="H178" s="53" t="s">
        <v>485</v>
      </c>
      <c r="I178" s="51"/>
      <c r="J178" s="53" t="s">
        <v>484</v>
      </c>
      <c r="K178" s="52" t="s">
        <v>378</v>
      </c>
      <c r="L178" s="53" t="s">
        <v>488</v>
      </c>
      <c r="M178" s="51"/>
      <c r="N178" s="51"/>
      <c r="O178" s="51"/>
      <c r="P178" s="51"/>
    </row>
    <row r="179" spans="1:16" ht="12.75">
      <c r="A179" s="51"/>
      <c r="B179" s="53" t="s">
        <v>491</v>
      </c>
      <c r="C179" s="51" t="s">
        <v>378</v>
      </c>
      <c r="D179" s="53" t="s">
        <v>496</v>
      </c>
      <c r="E179" s="51"/>
      <c r="F179" s="53" t="s">
        <v>481</v>
      </c>
      <c r="G179" s="52" t="s">
        <v>378</v>
      </c>
      <c r="H179" s="53" t="s">
        <v>492</v>
      </c>
      <c r="I179" s="51"/>
      <c r="J179" s="53" t="s">
        <v>474</v>
      </c>
      <c r="K179" s="51" t="s">
        <v>378</v>
      </c>
      <c r="L179" s="53" t="s">
        <v>480</v>
      </c>
      <c r="M179" s="51">
        <v>80</v>
      </c>
      <c r="N179" s="53" t="s">
        <v>482</v>
      </c>
      <c r="O179" s="52" t="s">
        <v>378</v>
      </c>
      <c r="P179" s="53" t="s">
        <v>486</v>
      </c>
    </row>
    <row r="180" spans="1:16" ht="12.75">
      <c r="A180" s="51"/>
      <c r="B180" s="51"/>
      <c r="C180" s="51"/>
      <c r="D180" s="51"/>
      <c r="E180" s="51"/>
      <c r="F180" s="53" t="s">
        <v>475</v>
      </c>
      <c r="G180" s="51" t="s">
        <v>378</v>
      </c>
      <c r="H180" s="53" t="s">
        <v>483</v>
      </c>
      <c r="I180" s="51"/>
      <c r="J180" s="53" t="s">
        <v>493</v>
      </c>
      <c r="K180" s="52" t="s">
        <v>378</v>
      </c>
      <c r="L180" s="53" t="s">
        <v>448</v>
      </c>
      <c r="M180" s="51"/>
      <c r="N180" s="53" t="s">
        <v>485</v>
      </c>
      <c r="O180" s="51" t="s">
        <v>378</v>
      </c>
      <c r="P180" s="53" t="s">
        <v>494</v>
      </c>
    </row>
    <row r="181" spans="1:16" ht="12.75">
      <c r="A181" s="51">
        <v>14</v>
      </c>
      <c r="B181" s="53" t="s">
        <v>480</v>
      </c>
      <c r="C181" s="52" t="s">
        <v>378</v>
      </c>
      <c r="D181" s="53" t="s">
        <v>482</v>
      </c>
      <c r="E181" s="51"/>
      <c r="F181" s="53" t="s">
        <v>474</v>
      </c>
      <c r="G181" s="52" t="s">
        <v>378</v>
      </c>
      <c r="H181" s="53" t="s">
        <v>487</v>
      </c>
      <c r="I181" s="51"/>
      <c r="J181" s="53" t="s">
        <v>475</v>
      </c>
      <c r="K181" s="51" t="s">
        <v>378</v>
      </c>
      <c r="L181" s="53" t="s">
        <v>496</v>
      </c>
      <c r="M181" s="51"/>
      <c r="N181" s="53" t="s">
        <v>492</v>
      </c>
      <c r="O181" s="52" t="s">
        <v>378</v>
      </c>
      <c r="P181" s="53" t="s">
        <v>479</v>
      </c>
    </row>
    <row r="182" spans="1:16" ht="12.75">
      <c r="A182" s="51"/>
      <c r="B182" s="53" t="s">
        <v>448</v>
      </c>
      <c r="C182" s="51" t="s">
        <v>378</v>
      </c>
      <c r="D182" s="53" t="s">
        <v>485</v>
      </c>
      <c r="E182" s="51"/>
      <c r="F182" s="53" t="s">
        <v>493</v>
      </c>
      <c r="G182" s="51" t="s">
        <v>378</v>
      </c>
      <c r="H182" s="53" t="s">
        <v>484</v>
      </c>
      <c r="I182" s="51"/>
      <c r="J182" s="51"/>
      <c r="K182" s="51"/>
      <c r="L182" s="51"/>
      <c r="M182" s="51"/>
      <c r="N182" s="53" t="s">
        <v>478</v>
      </c>
      <c r="O182" s="51" t="s">
        <v>378</v>
      </c>
      <c r="P182" s="53" t="s">
        <v>490</v>
      </c>
    </row>
    <row r="183" spans="1:16" ht="12.75">
      <c r="A183" s="51"/>
      <c r="B183" s="53" t="s">
        <v>496</v>
      </c>
      <c r="C183" s="52" t="s">
        <v>378</v>
      </c>
      <c r="D183" s="53" t="s">
        <v>492</v>
      </c>
      <c r="E183" s="51"/>
      <c r="F183" s="53" t="s">
        <v>491</v>
      </c>
      <c r="G183" s="52" t="s">
        <v>378</v>
      </c>
      <c r="H183" s="53" t="s">
        <v>479</v>
      </c>
      <c r="I183" s="51">
        <v>58</v>
      </c>
      <c r="J183" s="53" t="s">
        <v>482</v>
      </c>
      <c r="K183" s="52" t="s">
        <v>378</v>
      </c>
      <c r="L183" s="53" t="s">
        <v>490</v>
      </c>
      <c r="M183" s="51"/>
      <c r="N183" s="53" t="s">
        <v>476</v>
      </c>
      <c r="O183" s="52" t="s">
        <v>378</v>
      </c>
      <c r="P183" s="53" t="s">
        <v>481</v>
      </c>
    </row>
    <row r="184" spans="1:16" ht="12.75">
      <c r="A184" s="51"/>
      <c r="B184" s="53" t="s">
        <v>486</v>
      </c>
      <c r="C184" s="51" t="s">
        <v>378</v>
      </c>
      <c r="D184" s="53" t="s">
        <v>490</v>
      </c>
      <c r="E184" s="51"/>
      <c r="F184" s="53" t="s">
        <v>489</v>
      </c>
      <c r="G184" s="51" t="s">
        <v>378</v>
      </c>
      <c r="H184" s="53" t="s">
        <v>478</v>
      </c>
      <c r="I184" s="51"/>
      <c r="J184" s="53" t="s">
        <v>485</v>
      </c>
      <c r="K184" s="51" t="s">
        <v>378</v>
      </c>
      <c r="L184" s="53" t="s">
        <v>481</v>
      </c>
      <c r="M184" s="51"/>
      <c r="N184" s="53" t="s">
        <v>495</v>
      </c>
      <c r="O184" s="51" t="s">
        <v>378</v>
      </c>
      <c r="P184" s="53" t="s">
        <v>489</v>
      </c>
    </row>
    <row r="185" spans="1:16" ht="12.75">
      <c r="A185" s="51"/>
      <c r="B185" s="53" t="s">
        <v>494</v>
      </c>
      <c r="C185" s="52" t="s">
        <v>378</v>
      </c>
      <c r="D185" s="53" t="s">
        <v>481</v>
      </c>
      <c r="E185" s="51"/>
      <c r="F185" s="53" t="s">
        <v>477</v>
      </c>
      <c r="G185" s="52" t="s">
        <v>378</v>
      </c>
      <c r="H185" s="53" t="s">
        <v>476</v>
      </c>
      <c r="I185" s="51"/>
      <c r="J185" s="53" t="s">
        <v>492</v>
      </c>
      <c r="K185" s="52" t="s">
        <v>378</v>
      </c>
      <c r="L185" s="53" t="s">
        <v>495</v>
      </c>
      <c r="M185" s="51"/>
      <c r="N185" s="53" t="s">
        <v>483</v>
      </c>
      <c r="O185" s="52" t="s">
        <v>378</v>
      </c>
      <c r="P185" s="53" t="s">
        <v>477</v>
      </c>
    </row>
    <row r="186" spans="1:16" ht="12.75">
      <c r="A186" s="51"/>
      <c r="B186" s="53" t="s">
        <v>479</v>
      </c>
      <c r="C186" s="51" t="s">
        <v>378</v>
      </c>
      <c r="D186" s="53" t="s">
        <v>495</v>
      </c>
      <c r="E186" s="51"/>
      <c r="F186" s="53" t="s">
        <v>494</v>
      </c>
      <c r="G186" s="51" t="s">
        <v>378</v>
      </c>
      <c r="H186" s="53" t="s">
        <v>488</v>
      </c>
      <c r="I186" s="51"/>
      <c r="J186" s="53" t="s">
        <v>483</v>
      </c>
      <c r="K186" s="51" t="s">
        <v>378</v>
      </c>
      <c r="L186" s="53" t="s">
        <v>474</v>
      </c>
      <c r="M186" s="51"/>
      <c r="N186" s="53" t="s">
        <v>487</v>
      </c>
      <c r="O186" s="51" t="s">
        <v>378</v>
      </c>
      <c r="P186" s="53" t="s">
        <v>491</v>
      </c>
    </row>
    <row r="187" spans="1:16" ht="12.75">
      <c r="A187" s="51"/>
      <c r="B187" s="53" t="s">
        <v>478</v>
      </c>
      <c r="C187" s="52" t="s">
        <v>378</v>
      </c>
      <c r="D187" s="53" t="s">
        <v>483</v>
      </c>
      <c r="E187" s="51"/>
      <c r="F187" s="53" t="s">
        <v>496</v>
      </c>
      <c r="G187" s="52" t="s">
        <v>378</v>
      </c>
      <c r="H187" s="53" t="s">
        <v>480</v>
      </c>
      <c r="I187" s="51"/>
      <c r="J187" s="53" t="s">
        <v>487</v>
      </c>
      <c r="K187" s="52" t="s">
        <v>378</v>
      </c>
      <c r="L187" s="53" t="s">
        <v>493</v>
      </c>
      <c r="M187" s="51"/>
      <c r="N187" s="53" t="s">
        <v>488</v>
      </c>
      <c r="O187" s="52" t="s">
        <v>378</v>
      </c>
      <c r="P187" s="53" t="s">
        <v>484</v>
      </c>
    </row>
    <row r="188" spans="1:16" ht="12.75">
      <c r="A188" s="51"/>
      <c r="B188" s="53" t="s">
        <v>476</v>
      </c>
      <c r="C188" s="51" t="s">
        <v>378</v>
      </c>
      <c r="D188" s="53" t="s">
        <v>487</v>
      </c>
      <c r="E188" s="51"/>
      <c r="F188" s="53" t="s">
        <v>486</v>
      </c>
      <c r="G188" s="51" t="s">
        <v>378</v>
      </c>
      <c r="H188" s="53" t="s">
        <v>448</v>
      </c>
      <c r="I188" s="51"/>
      <c r="J188" s="53" t="s">
        <v>484</v>
      </c>
      <c r="K188" s="51" t="s">
        <v>378</v>
      </c>
      <c r="L188" s="53" t="s">
        <v>475</v>
      </c>
      <c r="M188" s="51"/>
      <c r="N188" s="53" t="s">
        <v>480</v>
      </c>
      <c r="O188" s="51" t="s">
        <v>378</v>
      </c>
      <c r="P188" s="53" t="s">
        <v>474</v>
      </c>
    </row>
    <row r="189" spans="1:16" ht="12.75">
      <c r="A189" s="51"/>
      <c r="B189" s="53" t="s">
        <v>489</v>
      </c>
      <c r="C189" s="52" t="s">
        <v>378</v>
      </c>
      <c r="D189" s="53" t="s">
        <v>484</v>
      </c>
      <c r="E189" s="51"/>
      <c r="F189" s="51"/>
      <c r="G189" s="51"/>
      <c r="H189" s="51"/>
      <c r="I189" s="51"/>
      <c r="J189" s="53" t="s">
        <v>479</v>
      </c>
      <c r="K189" s="52" t="s">
        <v>378</v>
      </c>
      <c r="L189" s="53" t="s">
        <v>489</v>
      </c>
      <c r="M189" s="51"/>
      <c r="N189" s="53" t="s">
        <v>448</v>
      </c>
      <c r="O189" s="52" t="s">
        <v>378</v>
      </c>
      <c r="P189" s="53" t="s">
        <v>493</v>
      </c>
    </row>
    <row r="190" spans="1:16" ht="12.75">
      <c r="A190" s="51"/>
      <c r="B190" s="53" t="s">
        <v>477</v>
      </c>
      <c r="C190" s="51" t="s">
        <v>378</v>
      </c>
      <c r="D190" s="53" t="s">
        <v>474</v>
      </c>
      <c r="E190" s="51">
        <v>37</v>
      </c>
      <c r="F190" s="53" t="s">
        <v>482</v>
      </c>
      <c r="G190" s="52" t="s">
        <v>378</v>
      </c>
      <c r="H190" s="53" t="s">
        <v>485</v>
      </c>
      <c r="I190" s="51"/>
      <c r="J190" s="53" t="s">
        <v>478</v>
      </c>
      <c r="K190" s="51" t="s">
        <v>378</v>
      </c>
      <c r="L190" s="53" t="s">
        <v>477</v>
      </c>
      <c r="M190" s="51"/>
      <c r="N190" s="53" t="s">
        <v>496</v>
      </c>
      <c r="O190" s="51" t="s">
        <v>378</v>
      </c>
      <c r="P190" s="53" t="s">
        <v>475</v>
      </c>
    </row>
    <row r="191" spans="1:16" ht="12.75">
      <c r="A191" s="51"/>
      <c r="B191" s="53" t="s">
        <v>491</v>
      </c>
      <c r="C191" s="52" t="s">
        <v>378</v>
      </c>
      <c r="D191" s="53" t="s">
        <v>493</v>
      </c>
      <c r="E191" s="51"/>
      <c r="F191" s="53" t="s">
        <v>490</v>
      </c>
      <c r="G191" s="51" t="s">
        <v>378</v>
      </c>
      <c r="H191" s="53" t="s">
        <v>481</v>
      </c>
      <c r="I191" s="51"/>
      <c r="J191" s="53" t="s">
        <v>476</v>
      </c>
      <c r="K191" s="52" t="s">
        <v>378</v>
      </c>
      <c r="L191" s="53" t="s">
        <v>491</v>
      </c>
      <c r="M191" s="51"/>
      <c r="N191" s="51"/>
      <c r="O191" s="51"/>
      <c r="P191" s="51"/>
    </row>
    <row r="192" spans="1:16" ht="12.75">
      <c r="A192" s="51"/>
      <c r="B192" s="53" t="s">
        <v>488</v>
      </c>
      <c r="C192" s="51" t="s">
        <v>378</v>
      </c>
      <c r="D192" s="53" t="s">
        <v>475</v>
      </c>
      <c r="E192" s="51"/>
      <c r="F192" s="53" t="s">
        <v>483</v>
      </c>
      <c r="G192" s="52" t="s">
        <v>378</v>
      </c>
      <c r="H192" s="53" t="s">
        <v>487</v>
      </c>
      <c r="I192" s="51"/>
      <c r="J192" s="53" t="s">
        <v>488</v>
      </c>
      <c r="K192" s="51" t="s">
        <v>378</v>
      </c>
      <c r="L192" s="53" t="s">
        <v>496</v>
      </c>
      <c r="M192" s="51">
        <v>81</v>
      </c>
      <c r="N192" s="53" t="s">
        <v>477</v>
      </c>
      <c r="O192" s="52" t="s">
        <v>378</v>
      </c>
      <c r="P192" s="53" t="s">
        <v>482</v>
      </c>
    </row>
    <row r="193" spans="1:16" ht="12.75">
      <c r="A193" s="51"/>
      <c r="B193" s="51"/>
      <c r="C193" s="51"/>
      <c r="D193" s="51"/>
      <c r="E193" s="51"/>
      <c r="F193" s="53" t="s">
        <v>474</v>
      </c>
      <c r="G193" s="51" t="s">
        <v>378</v>
      </c>
      <c r="H193" s="53" t="s">
        <v>493</v>
      </c>
      <c r="I193" s="51"/>
      <c r="J193" s="53" t="s">
        <v>480</v>
      </c>
      <c r="K193" s="52" t="s">
        <v>378</v>
      </c>
      <c r="L193" s="53" t="s">
        <v>486</v>
      </c>
      <c r="M193" s="51"/>
      <c r="N193" s="53" t="s">
        <v>491</v>
      </c>
      <c r="O193" s="51" t="s">
        <v>378</v>
      </c>
      <c r="P193" s="53" t="s">
        <v>485</v>
      </c>
    </row>
    <row r="194" spans="1:16" ht="12.75">
      <c r="A194" s="51">
        <v>15</v>
      </c>
      <c r="B194" s="53" t="s">
        <v>485</v>
      </c>
      <c r="C194" s="52" t="s">
        <v>378</v>
      </c>
      <c r="D194" s="53" t="s">
        <v>482</v>
      </c>
      <c r="E194" s="51"/>
      <c r="F194" s="53" t="s">
        <v>479</v>
      </c>
      <c r="G194" s="52" t="s">
        <v>378</v>
      </c>
      <c r="H194" s="53" t="s">
        <v>478</v>
      </c>
      <c r="I194" s="51"/>
      <c r="J194" s="53" t="s">
        <v>448</v>
      </c>
      <c r="K194" s="51" t="s">
        <v>378</v>
      </c>
      <c r="L194" s="53" t="s">
        <v>494</v>
      </c>
      <c r="M194" s="51"/>
      <c r="N194" s="53" t="s">
        <v>488</v>
      </c>
      <c r="O194" s="52" t="s">
        <v>378</v>
      </c>
      <c r="P194" s="53" t="s">
        <v>492</v>
      </c>
    </row>
    <row r="195" spans="1:16" ht="12.75">
      <c r="A195" s="51"/>
      <c r="B195" s="53" t="s">
        <v>481</v>
      </c>
      <c r="C195" s="51" t="s">
        <v>378</v>
      </c>
      <c r="D195" s="53" t="s">
        <v>490</v>
      </c>
      <c r="E195" s="51"/>
      <c r="F195" s="53" t="s">
        <v>489</v>
      </c>
      <c r="G195" s="51" t="s">
        <v>378</v>
      </c>
      <c r="H195" s="53" t="s">
        <v>477</v>
      </c>
      <c r="I195" s="51"/>
      <c r="J195" s="51"/>
      <c r="K195" s="51"/>
      <c r="L195" s="51"/>
      <c r="M195" s="51"/>
      <c r="N195" s="53" t="s">
        <v>480</v>
      </c>
      <c r="O195" s="51" t="s">
        <v>378</v>
      </c>
      <c r="P195" s="53" t="s">
        <v>490</v>
      </c>
    </row>
    <row r="196" spans="1:16" ht="12.75">
      <c r="A196" s="51"/>
      <c r="B196" s="53" t="s">
        <v>487</v>
      </c>
      <c r="C196" s="52" t="s">
        <v>378</v>
      </c>
      <c r="D196" s="53" t="s">
        <v>483</v>
      </c>
      <c r="E196" s="51"/>
      <c r="F196" s="53" t="s">
        <v>488</v>
      </c>
      <c r="G196" s="52" t="s">
        <v>378</v>
      </c>
      <c r="H196" s="53" t="s">
        <v>480</v>
      </c>
      <c r="I196" s="51">
        <v>59</v>
      </c>
      <c r="J196" s="53" t="s">
        <v>482</v>
      </c>
      <c r="K196" s="52" t="s">
        <v>378</v>
      </c>
      <c r="L196" s="53" t="s">
        <v>493</v>
      </c>
      <c r="M196" s="51"/>
      <c r="N196" s="53" t="s">
        <v>448</v>
      </c>
      <c r="O196" s="52" t="s">
        <v>378</v>
      </c>
      <c r="P196" s="53" t="s">
        <v>481</v>
      </c>
    </row>
    <row r="197" spans="1:16" ht="12.75">
      <c r="A197" s="51"/>
      <c r="B197" s="53" t="s">
        <v>493</v>
      </c>
      <c r="C197" s="51" t="s">
        <v>378</v>
      </c>
      <c r="D197" s="53" t="s">
        <v>474</v>
      </c>
      <c r="E197" s="51"/>
      <c r="F197" s="53" t="s">
        <v>496</v>
      </c>
      <c r="G197" s="51" t="s">
        <v>378</v>
      </c>
      <c r="H197" s="53" t="s">
        <v>486</v>
      </c>
      <c r="I197" s="51"/>
      <c r="J197" s="53" t="s">
        <v>485</v>
      </c>
      <c r="K197" s="51" t="s">
        <v>378</v>
      </c>
      <c r="L197" s="53" t="s">
        <v>475</v>
      </c>
      <c r="M197" s="51"/>
      <c r="N197" s="53" t="s">
        <v>496</v>
      </c>
      <c r="O197" s="51" t="s">
        <v>378</v>
      </c>
      <c r="P197" s="53" t="s">
        <v>495</v>
      </c>
    </row>
    <row r="198" spans="1:16" ht="12.75">
      <c r="A198" s="51"/>
      <c r="B198" s="53" t="s">
        <v>478</v>
      </c>
      <c r="C198" s="52" t="s">
        <v>378</v>
      </c>
      <c r="D198" s="53" t="s">
        <v>479</v>
      </c>
      <c r="E198" s="51"/>
      <c r="F198" s="51"/>
      <c r="G198" s="51"/>
      <c r="H198" s="51"/>
      <c r="I198" s="51"/>
      <c r="J198" s="53" t="s">
        <v>492</v>
      </c>
      <c r="K198" s="52" t="s">
        <v>378</v>
      </c>
      <c r="L198" s="53" t="s">
        <v>483</v>
      </c>
      <c r="M198" s="51"/>
      <c r="N198" s="53" t="s">
        <v>486</v>
      </c>
      <c r="O198" s="52" t="s">
        <v>378</v>
      </c>
      <c r="P198" s="53" t="s">
        <v>483</v>
      </c>
    </row>
    <row r="199" spans="1:16" ht="12.75">
      <c r="A199" s="51"/>
      <c r="B199" s="53" t="s">
        <v>477</v>
      </c>
      <c r="C199" s="51" t="s">
        <v>378</v>
      </c>
      <c r="D199" s="53" t="s">
        <v>489</v>
      </c>
      <c r="E199" s="51">
        <v>38</v>
      </c>
      <c r="F199" s="53" t="s">
        <v>448</v>
      </c>
      <c r="G199" s="52" t="s">
        <v>378</v>
      </c>
      <c r="H199" s="53" t="s">
        <v>482</v>
      </c>
      <c r="I199" s="51"/>
      <c r="J199" s="53" t="s">
        <v>490</v>
      </c>
      <c r="K199" s="51" t="s">
        <v>378</v>
      </c>
      <c r="L199" s="53" t="s">
        <v>487</v>
      </c>
      <c r="M199" s="51"/>
      <c r="N199" s="53" t="s">
        <v>494</v>
      </c>
      <c r="O199" s="51" t="s">
        <v>378</v>
      </c>
      <c r="P199" s="53" t="s">
        <v>487</v>
      </c>
    </row>
    <row r="200" spans="1:16" ht="12.75">
      <c r="A200" s="51"/>
      <c r="B200" s="53" t="s">
        <v>480</v>
      </c>
      <c r="C200" s="52" t="s">
        <v>378</v>
      </c>
      <c r="D200" s="53" t="s">
        <v>488</v>
      </c>
      <c r="E200" s="51"/>
      <c r="F200" s="53" t="s">
        <v>496</v>
      </c>
      <c r="G200" s="51" t="s">
        <v>378</v>
      </c>
      <c r="H200" s="53" t="s">
        <v>485</v>
      </c>
      <c r="I200" s="51"/>
      <c r="J200" s="53" t="s">
        <v>481</v>
      </c>
      <c r="K200" s="52" t="s">
        <v>378</v>
      </c>
      <c r="L200" s="53" t="s">
        <v>484</v>
      </c>
      <c r="M200" s="51"/>
      <c r="N200" s="53" t="s">
        <v>479</v>
      </c>
      <c r="O200" s="52" t="s">
        <v>378</v>
      </c>
      <c r="P200" s="53" t="s">
        <v>484</v>
      </c>
    </row>
    <row r="201" spans="1:16" ht="12.75">
      <c r="A201" s="51"/>
      <c r="B201" s="53" t="s">
        <v>486</v>
      </c>
      <c r="C201" s="51" t="s">
        <v>378</v>
      </c>
      <c r="D201" s="53" t="s">
        <v>496</v>
      </c>
      <c r="E201" s="51"/>
      <c r="F201" s="53" t="s">
        <v>486</v>
      </c>
      <c r="G201" s="52" t="s">
        <v>378</v>
      </c>
      <c r="H201" s="53" t="s">
        <v>492</v>
      </c>
      <c r="I201" s="51"/>
      <c r="J201" s="53" t="s">
        <v>495</v>
      </c>
      <c r="K201" s="51" t="s">
        <v>378</v>
      </c>
      <c r="L201" s="53" t="s">
        <v>474</v>
      </c>
      <c r="M201" s="51"/>
      <c r="N201" s="53" t="s">
        <v>478</v>
      </c>
      <c r="O201" s="51" t="s">
        <v>378</v>
      </c>
      <c r="P201" s="53" t="s">
        <v>474</v>
      </c>
    </row>
    <row r="202" spans="1:16" ht="12.75">
      <c r="A202" s="51"/>
      <c r="B202" s="51"/>
      <c r="C202" s="51"/>
      <c r="D202" s="51"/>
      <c r="E202" s="51"/>
      <c r="F202" s="53" t="s">
        <v>494</v>
      </c>
      <c r="G202" s="51" t="s">
        <v>378</v>
      </c>
      <c r="H202" s="53" t="s">
        <v>490</v>
      </c>
      <c r="I202" s="51"/>
      <c r="J202" s="53" t="s">
        <v>486</v>
      </c>
      <c r="K202" s="52" t="s">
        <v>378</v>
      </c>
      <c r="L202" s="53" t="s">
        <v>479</v>
      </c>
      <c r="M202" s="51"/>
      <c r="N202" s="53" t="s">
        <v>476</v>
      </c>
      <c r="O202" s="52" t="s">
        <v>378</v>
      </c>
      <c r="P202" s="53" t="s">
        <v>493</v>
      </c>
    </row>
    <row r="203" spans="1:16" ht="12.75">
      <c r="A203" s="51">
        <v>16</v>
      </c>
      <c r="B203" s="53" t="s">
        <v>482</v>
      </c>
      <c r="C203" s="52" t="s">
        <v>378</v>
      </c>
      <c r="D203" s="53" t="s">
        <v>484</v>
      </c>
      <c r="E203" s="51"/>
      <c r="F203" s="53" t="s">
        <v>479</v>
      </c>
      <c r="G203" s="52" t="s">
        <v>378</v>
      </c>
      <c r="H203" s="53" t="s">
        <v>481</v>
      </c>
      <c r="I203" s="51"/>
      <c r="J203" s="53" t="s">
        <v>478</v>
      </c>
      <c r="K203" s="51" t="s">
        <v>378</v>
      </c>
      <c r="L203" s="53" t="s">
        <v>494</v>
      </c>
      <c r="M203" s="51"/>
      <c r="N203" s="53" t="s">
        <v>489</v>
      </c>
      <c r="O203" s="51" t="s">
        <v>378</v>
      </c>
      <c r="P203" s="53" t="s">
        <v>475</v>
      </c>
    </row>
    <row r="204" spans="1:16" ht="12.75">
      <c r="A204" s="51"/>
      <c r="B204" s="53" t="s">
        <v>485</v>
      </c>
      <c r="C204" s="51" t="s">
        <v>378</v>
      </c>
      <c r="D204" s="53" t="s">
        <v>474</v>
      </c>
      <c r="E204" s="51"/>
      <c r="F204" s="53" t="s">
        <v>478</v>
      </c>
      <c r="G204" s="51" t="s">
        <v>378</v>
      </c>
      <c r="H204" s="53" t="s">
        <v>495</v>
      </c>
      <c r="I204" s="51"/>
      <c r="J204" s="53" t="s">
        <v>476</v>
      </c>
      <c r="K204" s="52" t="s">
        <v>378</v>
      </c>
      <c r="L204" s="53" t="s">
        <v>488</v>
      </c>
      <c r="M204" s="51"/>
      <c r="N204" s="51"/>
      <c r="O204" s="51"/>
      <c r="P204" s="51"/>
    </row>
    <row r="205" spans="1:16" ht="12.75">
      <c r="A205" s="51"/>
      <c r="B205" s="53" t="s">
        <v>492</v>
      </c>
      <c r="C205" s="52" t="s">
        <v>378</v>
      </c>
      <c r="D205" s="53" t="s">
        <v>493</v>
      </c>
      <c r="E205" s="51"/>
      <c r="F205" s="53" t="s">
        <v>476</v>
      </c>
      <c r="G205" s="52" t="s">
        <v>378</v>
      </c>
      <c r="H205" s="53" t="s">
        <v>483</v>
      </c>
      <c r="I205" s="51"/>
      <c r="J205" s="53" t="s">
        <v>489</v>
      </c>
      <c r="K205" s="51" t="s">
        <v>378</v>
      </c>
      <c r="L205" s="53" t="s">
        <v>480</v>
      </c>
      <c r="M205" s="51">
        <v>82</v>
      </c>
      <c r="N205" s="53" t="s">
        <v>482</v>
      </c>
      <c r="O205" s="52" t="s">
        <v>378</v>
      </c>
      <c r="P205" s="53" t="s">
        <v>480</v>
      </c>
    </row>
    <row r="206" spans="1:16" ht="12.75">
      <c r="A206" s="51"/>
      <c r="B206" s="53" t="s">
        <v>490</v>
      </c>
      <c r="C206" s="51" t="s">
        <v>378</v>
      </c>
      <c r="D206" s="53" t="s">
        <v>475</v>
      </c>
      <c r="E206" s="51"/>
      <c r="F206" s="53" t="s">
        <v>489</v>
      </c>
      <c r="G206" s="51" t="s">
        <v>378</v>
      </c>
      <c r="H206" s="53" t="s">
        <v>487</v>
      </c>
      <c r="I206" s="51"/>
      <c r="J206" s="53" t="s">
        <v>477</v>
      </c>
      <c r="K206" s="52" t="s">
        <v>378</v>
      </c>
      <c r="L206" s="53" t="s">
        <v>448</v>
      </c>
      <c r="M206" s="51"/>
      <c r="N206" s="53" t="s">
        <v>485</v>
      </c>
      <c r="O206" s="51" t="s">
        <v>378</v>
      </c>
      <c r="P206" s="53" t="s">
        <v>448</v>
      </c>
    </row>
    <row r="207" spans="1:16" ht="12.75">
      <c r="A207" s="51"/>
      <c r="B207" s="53" t="s">
        <v>481</v>
      </c>
      <c r="C207" s="52" t="s">
        <v>378</v>
      </c>
      <c r="D207" s="53" t="s">
        <v>483</v>
      </c>
      <c r="E207" s="51"/>
      <c r="F207" s="53" t="s">
        <v>477</v>
      </c>
      <c r="G207" s="52" t="s">
        <v>378</v>
      </c>
      <c r="H207" s="53" t="s">
        <v>484</v>
      </c>
      <c r="I207" s="51"/>
      <c r="J207" s="53" t="s">
        <v>491</v>
      </c>
      <c r="K207" s="51" t="s">
        <v>378</v>
      </c>
      <c r="L207" s="53" t="s">
        <v>496</v>
      </c>
      <c r="M207" s="51"/>
      <c r="N207" s="53" t="s">
        <v>492</v>
      </c>
      <c r="O207" s="52" t="s">
        <v>378</v>
      </c>
      <c r="P207" s="53" t="s">
        <v>496</v>
      </c>
    </row>
    <row r="208" spans="1:16" ht="12.75">
      <c r="A208" s="51"/>
      <c r="B208" s="53" t="s">
        <v>495</v>
      </c>
      <c r="C208" s="51" t="s">
        <v>378</v>
      </c>
      <c r="D208" s="53" t="s">
        <v>487</v>
      </c>
      <c r="E208" s="51"/>
      <c r="F208" s="53" t="s">
        <v>491</v>
      </c>
      <c r="G208" s="51" t="s">
        <v>378</v>
      </c>
      <c r="H208" s="53" t="s">
        <v>474</v>
      </c>
      <c r="I208" s="51"/>
      <c r="J208" s="51"/>
      <c r="K208" s="51"/>
      <c r="L208" s="51"/>
      <c r="M208" s="51"/>
      <c r="N208" s="53" t="s">
        <v>490</v>
      </c>
      <c r="O208" s="51" t="s">
        <v>378</v>
      </c>
      <c r="P208" s="53" t="s">
        <v>486</v>
      </c>
    </row>
    <row r="209" spans="1:16" ht="12.75">
      <c r="A209" s="51"/>
      <c r="B209" s="53" t="s">
        <v>479</v>
      </c>
      <c r="C209" s="52" t="s">
        <v>378</v>
      </c>
      <c r="D209" s="53" t="s">
        <v>448</v>
      </c>
      <c r="E209" s="51"/>
      <c r="F209" s="53" t="s">
        <v>488</v>
      </c>
      <c r="G209" s="52" t="s">
        <v>378</v>
      </c>
      <c r="H209" s="53" t="s">
        <v>493</v>
      </c>
      <c r="I209" s="51">
        <v>60</v>
      </c>
      <c r="J209" s="53" t="s">
        <v>492</v>
      </c>
      <c r="K209" s="51" t="s">
        <v>378</v>
      </c>
      <c r="L209" s="53" t="s">
        <v>485</v>
      </c>
      <c r="M209" s="51"/>
      <c r="N209" s="53" t="s">
        <v>481</v>
      </c>
      <c r="O209" s="52" t="s">
        <v>378</v>
      </c>
      <c r="P209" s="53" t="s">
        <v>494</v>
      </c>
    </row>
    <row r="210" spans="1:16" ht="12.75">
      <c r="A210" s="51"/>
      <c r="B210" s="53" t="s">
        <v>478</v>
      </c>
      <c r="C210" s="51" t="s">
        <v>378</v>
      </c>
      <c r="D210" s="53" t="s">
        <v>496</v>
      </c>
      <c r="E210" s="51"/>
      <c r="F210" s="53" t="s">
        <v>480</v>
      </c>
      <c r="G210" s="51" t="s">
        <v>378</v>
      </c>
      <c r="H210" s="53" t="s">
        <v>475</v>
      </c>
      <c r="I210" s="51"/>
      <c r="J210" s="53" t="s">
        <v>495</v>
      </c>
      <c r="K210" s="51" t="s">
        <v>378</v>
      </c>
      <c r="L210" s="53" t="s">
        <v>481</v>
      </c>
      <c r="M210" s="51"/>
      <c r="N210" s="53" t="s">
        <v>495</v>
      </c>
      <c r="O210" s="51" t="s">
        <v>378</v>
      </c>
      <c r="P210" s="53" t="s">
        <v>479</v>
      </c>
    </row>
    <row r="211" spans="1:16" ht="12.75">
      <c r="A211" s="51"/>
      <c r="B211" s="53" t="s">
        <v>476</v>
      </c>
      <c r="C211" s="52" t="s">
        <v>378</v>
      </c>
      <c r="D211" s="53" t="s">
        <v>486</v>
      </c>
      <c r="E211" s="51"/>
      <c r="F211" s="51"/>
      <c r="G211" s="51"/>
      <c r="H211" s="51"/>
      <c r="I211" s="51"/>
      <c r="J211" s="53" t="s">
        <v>484</v>
      </c>
      <c r="K211" s="51" t="s">
        <v>378</v>
      </c>
      <c r="L211" s="53" t="s">
        <v>487</v>
      </c>
      <c r="M211" s="51"/>
      <c r="N211" s="53" t="s">
        <v>483</v>
      </c>
      <c r="O211" s="52" t="s">
        <v>378</v>
      </c>
      <c r="P211" s="53" t="s">
        <v>478</v>
      </c>
    </row>
    <row r="212" spans="1:16" ht="12.75">
      <c r="A212" s="51"/>
      <c r="B212" s="53" t="s">
        <v>489</v>
      </c>
      <c r="C212" s="51" t="s">
        <v>378</v>
      </c>
      <c r="D212" s="53" t="s">
        <v>494</v>
      </c>
      <c r="E212" s="51">
        <v>39</v>
      </c>
      <c r="F212" s="53" t="s">
        <v>482</v>
      </c>
      <c r="G212" s="52" t="s">
        <v>378</v>
      </c>
      <c r="H212" s="53" t="s">
        <v>489</v>
      </c>
      <c r="I212" s="51"/>
      <c r="J212" s="53" t="s">
        <v>475</v>
      </c>
      <c r="K212" s="51" t="s">
        <v>378</v>
      </c>
      <c r="L212" s="53" t="s">
        <v>493</v>
      </c>
      <c r="M212" s="51"/>
      <c r="N212" s="53" t="s">
        <v>487</v>
      </c>
      <c r="O212" s="51" t="s">
        <v>378</v>
      </c>
      <c r="P212" s="53" t="s">
        <v>476</v>
      </c>
    </row>
    <row r="213" spans="1:16" ht="12.75">
      <c r="A213" s="51"/>
      <c r="B213" s="53" t="s">
        <v>477</v>
      </c>
      <c r="C213" s="52" t="s">
        <v>378</v>
      </c>
      <c r="D213" s="53" t="s">
        <v>488</v>
      </c>
      <c r="E213" s="51"/>
      <c r="F213" s="53" t="s">
        <v>485</v>
      </c>
      <c r="G213" s="51" t="s">
        <v>378</v>
      </c>
      <c r="H213" s="53" t="s">
        <v>477</v>
      </c>
      <c r="I213" s="51"/>
      <c r="J213" s="53" t="s">
        <v>476</v>
      </c>
      <c r="K213" s="51" t="s">
        <v>378</v>
      </c>
      <c r="L213" s="53" t="s">
        <v>478</v>
      </c>
      <c r="M213" s="51"/>
      <c r="N213" s="53" t="s">
        <v>484</v>
      </c>
      <c r="O213" s="52" t="s">
        <v>378</v>
      </c>
      <c r="P213" s="53" t="s">
        <v>489</v>
      </c>
    </row>
    <row r="214" spans="1:16" ht="12.75">
      <c r="A214" s="51"/>
      <c r="B214" s="53" t="s">
        <v>491</v>
      </c>
      <c r="C214" s="51" t="s">
        <v>378</v>
      </c>
      <c r="D214" s="53" t="s">
        <v>480</v>
      </c>
      <c r="E214" s="51"/>
      <c r="F214" s="53" t="s">
        <v>492</v>
      </c>
      <c r="G214" s="52" t="s">
        <v>378</v>
      </c>
      <c r="H214" s="53" t="s">
        <v>491</v>
      </c>
      <c r="I214" s="51"/>
      <c r="J214" s="53" t="s">
        <v>491</v>
      </c>
      <c r="K214" s="51" t="s">
        <v>378</v>
      </c>
      <c r="L214" s="53" t="s">
        <v>477</v>
      </c>
      <c r="M214" s="51"/>
      <c r="N214" s="53" t="s">
        <v>474</v>
      </c>
      <c r="O214" s="51" t="s">
        <v>378</v>
      </c>
      <c r="P214" s="53" t="s">
        <v>477</v>
      </c>
    </row>
    <row r="215" spans="1:16" ht="12.75">
      <c r="A215" s="51"/>
      <c r="B215" s="51"/>
      <c r="C215" s="51"/>
      <c r="D215" s="51"/>
      <c r="E215" s="51"/>
      <c r="F215" s="53" t="s">
        <v>490</v>
      </c>
      <c r="G215" s="51" t="s">
        <v>378</v>
      </c>
      <c r="H215" s="53" t="s">
        <v>488</v>
      </c>
      <c r="I215" s="51"/>
      <c r="J215" s="53" t="s">
        <v>448</v>
      </c>
      <c r="K215" s="51" t="s">
        <v>378</v>
      </c>
      <c r="L215" s="53" t="s">
        <v>480</v>
      </c>
      <c r="M215" s="51"/>
      <c r="N215" s="53" t="s">
        <v>493</v>
      </c>
      <c r="O215" s="52" t="s">
        <v>378</v>
      </c>
      <c r="P215" s="53" t="s">
        <v>491</v>
      </c>
    </row>
    <row r="216" spans="1:16" ht="12.75">
      <c r="A216" s="51">
        <v>17</v>
      </c>
      <c r="B216" s="53" t="s">
        <v>492</v>
      </c>
      <c r="C216" s="51" t="s">
        <v>378</v>
      </c>
      <c r="D216" s="53" t="s">
        <v>485</v>
      </c>
      <c r="E216" s="51"/>
      <c r="F216" s="53" t="s">
        <v>481</v>
      </c>
      <c r="G216" s="52" t="s">
        <v>378</v>
      </c>
      <c r="H216" s="53" t="s">
        <v>480</v>
      </c>
      <c r="I216" s="51"/>
      <c r="J216" s="53" t="s">
        <v>494</v>
      </c>
      <c r="K216" s="51" t="s">
        <v>378</v>
      </c>
      <c r="L216" s="53" t="s">
        <v>486</v>
      </c>
      <c r="M216" s="51"/>
      <c r="N216" s="53" t="s">
        <v>475</v>
      </c>
      <c r="O216" s="51" t="s">
        <v>378</v>
      </c>
      <c r="P216" s="53" t="s">
        <v>488</v>
      </c>
    </row>
    <row r="217" spans="1:16" ht="12.75">
      <c r="A217" s="51"/>
      <c r="B217" s="53" t="s">
        <v>495</v>
      </c>
      <c r="C217" s="51" t="s">
        <v>378</v>
      </c>
      <c r="D217" s="53" t="s">
        <v>481</v>
      </c>
      <c r="E217" s="51"/>
      <c r="F217" s="53" t="s">
        <v>495</v>
      </c>
      <c r="G217" s="51" t="s">
        <v>378</v>
      </c>
      <c r="H217" s="53" t="s">
        <v>448</v>
      </c>
      <c r="I217" s="51"/>
      <c r="J217" s="51"/>
      <c r="K217" s="51"/>
      <c r="L217" s="51"/>
      <c r="M217" s="51"/>
      <c r="N217" s="51"/>
      <c r="O217" s="51"/>
      <c r="P217" s="51"/>
    </row>
    <row r="218" spans="1:16" ht="12.75">
      <c r="A218" s="51"/>
      <c r="B218" s="53" t="s">
        <v>484</v>
      </c>
      <c r="C218" s="51" t="s">
        <v>378</v>
      </c>
      <c r="D218" s="53" t="s">
        <v>487</v>
      </c>
      <c r="E218" s="51"/>
      <c r="F218" s="53" t="s">
        <v>483</v>
      </c>
      <c r="G218" s="52" t="s">
        <v>378</v>
      </c>
      <c r="H218" s="53" t="s">
        <v>496</v>
      </c>
      <c r="I218" s="51">
        <v>61</v>
      </c>
      <c r="J218" s="53" t="s">
        <v>491</v>
      </c>
      <c r="K218" s="52" t="s">
        <v>378</v>
      </c>
      <c r="L218" s="53" t="s">
        <v>482</v>
      </c>
      <c r="M218" s="51">
        <v>83</v>
      </c>
      <c r="N218" s="53" t="s">
        <v>482</v>
      </c>
      <c r="O218" s="52" t="s">
        <v>378</v>
      </c>
      <c r="P218" s="53" t="s">
        <v>494</v>
      </c>
    </row>
    <row r="219" spans="1:16" ht="12.75">
      <c r="A219" s="51"/>
      <c r="B219" s="53" t="s">
        <v>475</v>
      </c>
      <c r="C219" s="51" t="s">
        <v>378</v>
      </c>
      <c r="D219" s="53" t="s">
        <v>493</v>
      </c>
      <c r="E219" s="51"/>
      <c r="F219" s="53" t="s">
        <v>487</v>
      </c>
      <c r="G219" s="51" t="s">
        <v>378</v>
      </c>
      <c r="H219" s="53" t="s">
        <v>486</v>
      </c>
      <c r="I219" s="51"/>
      <c r="J219" s="53" t="s">
        <v>488</v>
      </c>
      <c r="K219" s="51" t="s">
        <v>378</v>
      </c>
      <c r="L219" s="53" t="s">
        <v>485</v>
      </c>
      <c r="M219" s="51"/>
      <c r="N219" s="53" t="s">
        <v>485</v>
      </c>
      <c r="O219" s="51" t="s">
        <v>378</v>
      </c>
      <c r="P219" s="53" t="s">
        <v>479</v>
      </c>
    </row>
    <row r="220" spans="1:16" ht="12.75">
      <c r="A220" s="51"/>
      <c r="B220" s="53" t="s">
        <v>476</v>
      </c>
      <c r="C220" s="51" t="s">
        <v>378</v>
      </c>
      <c r="D220" s="53" t="s">
        <v>478</v>
      </c>
      <c r="E220" s="51"/>
      <c r="F220" s="53" t="s">
        <v>484</v>
      </c>
      <c r="G220" s="52" t="s">
        <v>378</v>
      </c>
      <c r="H220" s="53" t="s">
        <v>494</v>
      </c>
      <c r="I220" s="51"/>
      <c r="J220" s="53" t="s">
        <v>480</v>
      </c>
      <c r="K220" s="52" t="s">
        <v>378</v>
      </c>
      <c r="L220" s="53" t="s">
        <v>492</v>
      </c>
      <c r="M220" s="51"/>
      <c r="N220" s="53" t="s">
        <v>492</v>
      </c>
      <c r="O220" s="52" t="s">
        <v>378</v>
      </c>
      <c r="P220" s="53" t="s">
        <v>478</v>
      </c>
    </row>
    <row r="221" spans="1:16" ht="12.75">
      <c r="A221" s="51"/>
      <c r="B221" s="53" t="s">
        <v>491</v>
      </c>
      <c r="C221" s="51" t="s">
        <v>378</v>
      </c>
      <c r="D221" s="53" t="s">
        <v>477</v>
      </c>
      <c r="E221" s="51"/>
      <c r="F221" s="53" t="s">
        <v>474</v>
      </c>
      <c r="G221" s="51" t="s">
        <v>378</v>
      </c>
      <c r="H221" s="53" t="s">
        <v>479</v>
      </c>
      <c r="I221" s="51"/>
      <c r="J221" s="53" t="s">
        <v>448</v>
      </c>
      <c r="K221" s="51" t="s">
        <v>378</v>
      </c>
      <c r="L221" s="53" t="s">
        <v>490</v>
      </c>
      <c r="M221" s="51"/>
      <c r="N221" s="53" t="s">
        <v>490</v>
      </c>
      <c r="O221" s="51" t="s">
        <v>378</v>
      </c>
      <c r="P221" s="53" t="s">
        <v>476</v>
      </c>
    </row>
    <row r="222" spans="1:16" ht="12.75">
      <c r="A222" s="51"/>
      <c r="B222" s="53" t="s">
        <v>448</v>
      </c>
      <c r="C222" s="51" t="s">
        <v>378</v>
      </c>
      <c r="D222" s="53" t="s">
        <v>480</v>
      </c>
      <c r="E222" s="51"/>
      <c r="F222" s="53" t="s">
        <v>493</v>
      </c>
      <c r="G222" s="52" t="s">
        <v>378</v>
      </c>
      <c r="H222" s="53" t="s">
        <v>478</v>
      </c>
      <c r="I222" s="51"/>
      <c r="J222" s="53" t="s">
        <v>496</v>
      </c>
      <c r="K222" s="52" t="s">
        <v>378</v>
      </c>
      <c r="L222" s="53" t="s">
        <v>481</v>
      </c>
      <c r="M222" s="51"/>
      <c r="N222" s="53" t="s">
        <v>481</v>
      </c>
      <c r="O222" s="52" t="s">
        <v>378</v>
      </c>
      <c r="P222" s="53" t="s">
        <v>489</v>
      </c>
    </row>
    <row r="223" spans="1:16" ht="12.75">
      <c r="A223" s="51"/>
      <c r="B223" s="53" t="s">
        <v>494</v>
      </c>
      <c r="C223" s="51" t="s">
        <v>378</v>
      </c>
      <c r="D223" s="53" t="s">
        <v>486</v>
      </c>
      <c r="E223" s="51"/>
      <c r="F223" s="53" t="s">
        <v>475</v>
      </c>
      <c r="G223" s="51" t="s">
        <v>378</v>
      </c>
      <c r="H223" s="53" t="s">
        <v>476</v>
      </c>
      <c r="I223" s="51"/>
      <c r="J223" s="53" t="s">
        <v>486</v>
      </c>
      <c r="K223" s="51" t="s">
        <v>378</v>
      </c>
      <c r="L223" s="53" t="s">
        <v>495</v>
      </c>
      <c r="M223" s="51"/>
      <c r="N223" s="53" t="s">
        <v>477</v>
      </c>
      <c r="O223" s="51" t="s">
        <v>378</v>
      </c>
      <c r="P223" s="53" t="s">
        <v>495</v>
      </c>
    </row>
    <row r="224" spans="1:16" ht="12.75">
      <c r="A224" s="51"/>
      <c r="B224" s="51"/>
      <c r="C224" s="51"/>
      <c r="D224" s="51"/>
      <c r="E224" s="51"/>
      <c r="F224" s="51"/>
      <c r="G224" s="51"/>
      <c r="H224" s="51"/>
      <c r="I224" s="51"/>
      <c r="J224" s="53" t="s">
        <v>494</v>
      </c>
      <c r="K224" s="52" t="s">
        <v>378</v>
      </c>
      <c r="L224" s="53" t="s">
        <v>483</v>
      </c>
      <c r="M224" s="51"/>
      <c r="N224" s="51"/>
      <c r="O224" s="51"/>
      <c r="P224" s="51"/>
    </row>
    <row r="225" spans="1:16" ht="12.75">
      <c r="A225" s="51">
        <v>18</v>
      </c>
      <c r="B225" s="53" t="s">
        <v>474</v>
      </c>
      <c r="C225" s="52" t="s">
        <v>378</v>
      </c>
      <c r="D225" s="53" t="s">
        <v>482</v>
      </c>
      <c r="E225" s="51">
        <v>40</v>
      </c>
      <c r="F225" s="53" t="s">
        <v>482</v>
      </c>
      <c r="G225" s="52" t="s">
        <v>378</v>
      </c>
      <c r="H225" s="53" t="s">
        <v>480</v>
      </c>
      <c r="I225" s="51"/>
      <c r="J225" s="53" t="s">
        <v>479</v>
      </c>
      <c r="K225" s="51" t="s">
        <v>378</v>
      </c>
      <c r="L225" s="53" t="s">
        <v>487</v>
      </c>
      <c r="M225" s="51">
        <v>84</v>
      </c>
      <c r="N225" s="53" t="s">
        <v>495</v>
      </c>
      <c r="O225" s="52" t="s">
        <v>378</v>
      </c>
      <c r="P225" s="53" t="s">
        <v>482</v>
      </c>
    </row>
    <row r="226" spans="1:16" ht="12.75">
      <c r="A226" s="51"/>
      <c r="B226" s="53" t="s">
        <v>493</v>
      </c>
      <c r="C226" s="51" t="s">
        <v>378</v>
      </c>
      <c r="D226" s="53" t="s">
        <v>485</v>
      </c>
      <c r="E226" s="51"/>
      <c r="F226" s="53" t="s">
        <v>485</v>
      </c>
      <c r="G226" s="51" t="s">
        <v>378</v>
      </c>
      <c r="H226" s="53" t="s">
        <v>448</v>
      </c>
      <c r="I226" s="51"/>
      <c r="J226" s="53" t="s">
        <v>478</v>
      </c>
      <c r="K226" s="52" t="s">
        <v>378</v>
      </c>
      <c r="L226" s="53" t="s">
        <v>484</v>
      </c>
      <c r="M226" s="51"/>
      <c r="N226" s="53" t="s">
        <v>490</v>
      </c>
      <c r="O226" s="51" t="s">
        <v>378</v>
      </c>
      <c r="P226" s="53" t="s">
        <v>485</v>
      </c>
    </row>
    <row r="227" spans="1:16" ht="12.75">
      <c r="A227" s="51"/>
      <c r="B227" s="53" t="s">
        <v>475</v>
      </c>
      <c r="C227" s="52" t="s">
        <v>378</v>
      </c>
      <c r="D227" s="53" t="s">
        <v>492</v>
      </c>
      <c r="E227" s="51"/>
      <c r="F227" s="53" t="s">
        <v>492</v>
      </c>
      <c r="G227" s="52" t="s">
        <v>378</v>
      </c>
      <c r="H227" s="53" t="s">
        <v>496</v>
      </c>
      <c r="I227" s="51"/>
      <c r="J227" s="53" t="s">
        <v>476</v>
      </c>
      <c r="K227" s="51" t="s">
        <v>378</v>
      </c>
      <c r="L227" s="53" t="s">
        <v>474</v>
      </c>
      <c r="M227" s="51"/>
      <c r="N227" s="53" t="s">
        <v>481</v>
      </c>
      <c r="O227" s="52" t="s">
        <v>378</v>
      </c>
      <c r="P227" s="53" t="s">
        <v>492</v>
      </c>
    </row>
    <row r="228" spans="1:16" ht="12.75">
      <c r="A228" s="51"/>
      <c r="B228" s="53" t="s">
        <v>483</v>
      </c>
      <c r="C228" s="51" t="s">
        <v>378</v>
      </c>
      <c r="D228" s="53" t="s">
        <v>490</v>
      </c>
      <c r="E228" s="51"/>
      <c r="F228" s="53" t="s">
        <v>490</v>
      </c>
      <c r="G228" s="51" t="s">
        <v>378</v>
      </c>
      <c r="H228" s="53" t="s">
        <v>486</v>
      </c>
      <c r="I228" s="51"/>
      <c r="J228" s="53" t="s">
        <v>489</v>
      </c>
      <c r="K228" s="52" t="s">
        <v>378</v>
      </c>
      <c r="L228" s="53" t="s">
        <v>493</v>
      </c>
      <c r="M228" s="51"/>
      <c r="N228" s="53" t="s">
        <v>475</v>
      </c>
      <c r="O228" s="51" t="s">
        <v>378</v>
      </c>
      <c r="P228" s="53" t="s">
        <v>483</v>
      </c>
    </row>
    <row r="229" spans="1:16" ht="12.75">
      <c r="A229" s="51"/>
      <c r="B229" s="53" t="s">
        <v>487</v>
      </c>
      <c r="C229" s="52" t="s">
        <v>378</v>
      </c>
      <c r="D229" s="53" t="s">
        <v>481</v>
      </c>
      <c r="E229" s="51"/>
      <c r="F229" s="53" t="s">
        <v>481</v>
      </c>
      <c r="G229" s="52" t="s">
        <v>378</v>
      </c>
      <c r="H229" s="53" t="s">
        <v>494</v>
      </c>
      <c r="I229" s="51"/>
      <c r="J229" s="53" t="s">
        <v>477</v>
      </c>
      <c r="K229" s="51" t="s">
        <v>378</v>
      </c>
      <c r="L229" s="53" t="s">
        <v>475</v>
      </c>
      <c r="M229" s="51"/>
      <c r="N229" s="53" t="s">
        <v>474</v>
      </c>
      <c r="O229" s="52" t="s">
        <v>378</v>
      </c>
      <c r="P229" s="53" t="s">
        <v>487</v>
      </c>
    </row>
    <row r="230" spans="1:16" ht="12.75">
      <c r="A230" s="51"/>
      <c r="B230" s="53" t="s">
        <v>484</v>
      </c>
      <c r="C230" s="51" t="s">
        <v>378</v>
      </c>
      <c r="D230" s="53" t="s">
        <v>495</v>
      </c>
      <c r="E230" s="51"/>
      <c r="F230" s="53" t="s">
        <v>495</v>
      </c>
      <c r="G230" s="51" t="s">
        <v>378</v>
      </c>
      <c r="H230" s="53" t="s">
        <v>479</v>
      </c>
      <c r="I230" s="51"/>
      <c r="J230" s="51"/>
      <c r="K230" s="51"/>
      <c r="L230" s="51"/>
      <c r="M230" s="51"/>
      <c r="N230" s="53" t="s">
        <v>493</v>
      </c>
      <c r="O230" s="51" t="s">
        <v>378</v>
      </c>
      <c r="P230" s="53" t="s">
        <v>484</v>
      </c>
    </row>
    <row r="231" spans="1:16" ht="12.75">
      <c r="A231" s="51"/>
      <c r="B231" s="53" t="s">
        <v>496</v>
      </c>
      <c r="C231" s="52" t="s">
        <v>378</v>
      </c>
      <c r="D231" s="53" t="s">
        <v>479</v>
      </c>
      <c r="E231" s="51"/>
      <c r="F231" s="53" t="s">
        <v>483</v>
      </c>
      <c r="G231" s="52" t="s">
        <v>378</v>
      </c>
      <c r="H231" s="53" t="s">
        <v>478</v>
      </c>
      <c r="I231" s="51">
        <v>62</v>
      </c>
      <c r="J231" s="53" t="s">
        <v>475</v>
      </c>
      <c r="K231" s="52" t="s">
        <v>378</v>
      </c>
      <c r="L231" s="53" t="s">
        <v>482</v>
      </c>
      <c r="M231" s="51"/>
      <c r="N231" s="53" t="s">
        <v>491</v>
      </c>
      <c r="O231" s="52" t="s">
        <v>378</v>
      </c>
      <c r="P231" s="53" t="s">
        <v>479</v>
      </c>
    </row>
    <row r="232" spans="1:16" ht="12.75">
      <c r="A232" s="51"/>
      <c r="B232" s="53" t="s">
        <v>486</v>
      </c>
      <c r="C232" s="51" t="s">
        <v>378</v>
      </c>
      <c r="D232" s="53" t="s">
        <v>478</v>
      </c>
      <c r="E232" s="51"/>
      <c r="F232" s="53" t="s">
        <v>487</v>
      </c>
      <c r="G232" s="51" t="s">
        <v>378</v>
      </c>
      <c r="H232" s="53" t="s">
        <v>476</v>
      </c>
      <c r="I232" s="51"/>
      <c r="J232" s="53" t="s">
        <v>483</v>
      </c>
      <c r="K232" s="51" t="s">
        <v>378</v>
      </c>
      <c r="L232" s="53" t="s">
        <v>485</v>
      </c>
      <c r="M232" s="51"/>
      <c r="N232" s="53" t="s">
        <v>489</v>
      </c>
      <c r="O232" s="51" t="s">
        <v>378</v>
      </c>
      <c r="P232" s="53" t="s">
        <v>478</v>
      </c>
    </row>
    <row r="233" spans="1:16" ht="12.75">
      <c r="A233" s="51"/>
      <c r="B233" s="53" t="s">
        <v>494</v>
      </c>
      <c r="C233" s="52" t="s">
        <v>378</v>
      </c>
      <c r="D233" s="53" t="s">
        <v>476</v>
      </c>
      <c r="E233" s="51"/>
      <c r="F233" s="53" t="s">
        <v>484</v>
      </c>
      <c r="G233" s="52" t="s">
        <v>378</v>
      </c>
      <c r="H233" s="53" t="s">
        <v>489</v>
      </c>
      <c r="I233" s="51"/>
      <c r="J233" s="53" t="s">
        <v>487</v>
      </c>
      <c r="K233" s="52" t="s">
        <v>378</v>
      </c>
      <c r="L233" s="53" t="s">
        <v>492</v>
      </c>
      <c r="M233" s="51"/>
      <c r="N233" s="53" t="s">
        <v>477</v>
      </c>
      <c r="O233" s="52" t="s">
        <v>378</v>
      </c>
      <c r="P233" s="53" t="s">
        <v>476</v>
      </c>
    </row>
    <row r="234" spans="1:16" ht="12.75">
      <c r="A234" s="51"/>
      <c r="B234" s="53" t="s">
        <v>488</v>
      </c>
      <c r="C234" s="51" t="s">
        <v>378</v>
      </c>
      <c r="D234" s="53" t="s">
        <v>489</v>
      </c>
      <c r="E234" s="51"/>
      <c r="F234" s="53" t="s">
        <v>474</v>
      </c>
      <c r="G234" s="51" t="s">
        <v>378</v>
      </c>
      <c r="H234" s="53" t="s">
        <v>477</v>
      </c>
      <c r="I234" s="51"/>
      <c r="J234" s="53" t="s">
        <v>484</v>
      </c>
      <c r="K234" s="51" t="s">
        <v>378</v>
      </c>
      <c r="L234" s="53" t="s">
        <v>490</v>
      </c>
      <c r="M234" s="51"/>
      <c r="N234" s="53" t="s">
        <v>494</v>
      </c>
      <c r="O234" s="51" t="s">
        <v>378</v>
      </c>
      <c r="P234" s="53" t="s">
        <v>488</v>
      </c>
    </row>
    <row r="235" spans="1:16" ht="12.75">
      <c r="A235" s="51"/>
      <c r="B235" s="53" t="s">
        <v>480</v>
      </c>
      <c r="C235" s="52" t="s">
        <v>378</v>
      </c>
      <c r="D235" s="53" t="s">
        <v>477</v>
      </c>
      <c r="E235" s="51"/>
      <c r="F235" s="53" t="s">
        <v>493</v>
      </c>
      <c r="G235" s="52" t="s">
        <v>378</v>
      </c>
      <c r="H235" s="53" t="s">
        <v>491</v>
      </c>
      <c r="I235" s="51"/>
      <c r="J235" s="53" t="s">
        <v>474</v>
      </c>
      <c r="K235" s="52" t="s">
        <v>378</v>
      </c>
      <c r="L235" s="53" t="s">
        <v>481</v>
      </c>
      <c r="M235" s="51"/>
      <c r="N235" s="53" t="s">
        <v>496</v>
      </c>
      <c r="O235" s="52" t="s">
        <v>378</v>
      </c>
      <c r="P235" s="53" t="s">
        <v>480</v>
      </c>
    </row>
    <row r="236" spans="1:16" ht="12.75">
      <c r="A236" s="51"/>
      <c r="B236" s="53" t="s">
        <v>448</v>
      </c>
      <c r="C236" s="51" t="s">
        <v>378</v>
      </c>
      <c r="D236" s="53" t="s">
        <v>491</v>
      </c>
      <c r="E236" s="51"/>
      <c r="F236" s="53" t="s">
        <v>475</v>
      </c>
      <c r="G236" s="51" t="s">
        <v>378</v>
      </c>
      <c r="H236" s="53" t="s">
        <v>488</v>
      </c>
      <c r="I236" s="51"/>
      <c r="J236" s="53" t="s">
        <v>493</v>
      </c>
      <c r="K236" s="51" t="s">
        <v>378</v>
      </c>
      <c r="L236" s="53" t="s">
        <v>495</v>
      </c>
      <c r="M236" s="51"/>
      <c r="N236" s="53" t="s">
        <v>486</v>
      </c>
      <c r="O236" s="51" t="s">
        <v>378</v>
      </c>
      <c r="P236" s="53" t="s">
        <v>448</v>
      </c>
    </row>
    <row r="237" spans="1:16" ht="12.75">
      <c r="A237" s="51"/>
      <c r="B237" s="51"/>
      <c r="C237" s="51"/>
      <c r="D237" s="51"/>
      <c r="E237" s="51"/>
      <c r="F237" s="51"/>
      <c r="G237" s="51"/>
      <c r="H237" s="51"/>
      <c r="I237" s="51"/>
      <c r="J237" s="53" t="s">
        <v>494</v>
      </c>
      <c r="K237" s="52" t="s">
        <v>378</v>
      </c>
      <c r="L237" s="53" t="s">
        <v>479</v>
      </c>
      <c r="M237" s="51"/>
      <c r="N237" s="51"/>
      <c r="O237" s="51"/>
      <c r="P237" s="51"/>
    </row>
    <row r="238" spans="1:16" ht="12.75">
      <c r="A238" s="51">
        <v>19</v>
      </c>
      <c r="B238" s="53" t="s">
        <v>482</v>
      </c>
      <c r="C238" s="52" t="s">
        <v>378</v>
      </c>
      <c r="D238" s="53" t="s">
        <v>479</v>
      </c>
      <c r="E238" s="51">
        <v>41</v>
      </c>
      <c r="F238" s="53" t="s">
        <v>482</v>
      </c>
      <c r="G238" s="52" t="s">
        <v>378</v>
      </c>
      <c r="H238" s="53" t="s">
        <v>494</v>
      </c>
      <c r="I238" s="51"/>
      <c r="J238" s="53" t="s">
        <v>488</v>
      </c>
      <c r="K238" s="51" t="s">
        <v>378</v>
      </c>
      <c r="L238" s="53" t="s">
        <v>478</v>
      </c>
      <c r="M238" s="51">
        <v>85</v>
      </c>
      <c r="N238" s="53" t="s">
        <v>482</v>
      </c>
      <c r="O238" s="52" t="s">
        <v>378</v>
      </c>
      <c r="P238" s="53" t="s">
        <v>481</v>
      </c>
    </row>
    <row r="239" spans="1:16" ht="12.75">
      <c r="A239" s="51"/>
      <c r="B239" s="53" t="s">
        <v>485</v>
      </c>
      <c r="C239" s="51" t="s">
        <v>378</v>
      </c>
      <c r="D239" s="53" t="s">
        <v>478</v>
      </c>
      <c r="E239" s="51"/>
      <c r="F239" s="53" t="s">
        <v>485</v>
      </c>
      <c r="G239" s="51" t="s">
        <v>378</v>
      </c>
      <c r="H239" s="53" t="s">
        <v>479</v>
      </c>
      <c r="I239" s="51"/>
      <c r="J239" s="53" t="s">
        <v>480</v>
      </c>
      <c r="K239" s="52" t="s">
        <v>378</v>
      </c>
      <c r="L239" s="53" t="s">
        <v>476</v>
      </c>
      <c r="M239" s="51"/>
      <c r="N239" s="53" t="s">
        <v>485</v>
      </c>
      <c r="O239" s="51" t="s">
        <v>378</v>
      </c>
      <c r="P239" s="53" t="s">
        <v>495</v>
      </c>
    </row>
    <row r="240" spans="1:16" ht="12.75">
      <c r="A240" s="51"/>
      <c r="B240" s="53" t="s">
        <v>492</v>
      </c>
      <c r="C240" s="52" t="s">
        <v>378</v>
      </c>
      <c r="D240" s="53" t="s">
        <v>476</v>
      </c>
      <c r="E240" s="51"/>
      <c r="F240" s="53" t="s">
        <v>492</v>
      </c>
      <c r="G240" s="52" t="s">
        <v>378</v>
      </c>
      <c r="H240" s="53" t="s">
        <v>478</v>
      </c>
      <c r="I240" s="51"/>
      <c r="J240" s="53" t="s">
        <v>448</v>
      </c>
      <c r="K240" s="51" t="s">
        <v>378</v>
      </c>
      <c r="L240" s="53" t="s">
        <v>489</v>
      </c>
      <c r="M240" s="51"/>
      <c r="N240" s="53" t="s">
        <v>492</v>
      </c>
      <c r="O240" s="52" t="s">
        <v>378</v>
      </c>
      <c r="P240" s="53" t="s">
        <v>490</v>
      </c>
    </row>
    <row r="241" spans="1:16" ht="12.75">
      <c r="A241" s="51"/>
      <c r="B241" s="53" t="s">
        <v>490</v>
      </c>
      <c r="C241" s="51" t="s">
        <v>378</v>
      </c>
      <c r="D241" s="53" t="s">
        <v>489</v>
      </c>
      <c r="E241" s="51"/>
      <c r="F241" s="53" t="s">
        <v>490</v>
      </c>
      <c r="G241" s="51" t="s">
        <v>378</v>
      </c>
      <c r="H241" s="53" t="s">
        <v>476</v>
      </c>
      <c r="I241" s="51"/>
      <c r="J241" s="53" t="s">
        <v>496</v>
      </c>
      <c r="K241" s="52" t="s">
        <v>378</v>
      </c>
      <c r="L241" s="53" t="s">
        <v>477</v>
      </c>
      <c r="M241" s="51"/>
      <c r="N241" s="53" t="s">
        <v>483</v>
      </c>
      <c r="O241" s="51" t="s">
        <v>378</v>
      </c>
      <c r="P241" s="53" t="s">
        <v>493</v>
      </c>
    </row>
    <row r="242" spans="1:16" ht="12.75">
      <c r="A242" s="51"/>
      <c r="B242" s="53" t="s">
        <v>481</v>
      </c>
      <c r="C242" s="52" t="s">
        <v>378</v>
      </c>
      <c r="D242" s="53" t="s">
        <v>477</v>
      </c>
      <c r="E242" s="51"/>
      <c r="F242" s="53" t="s">
        <v>481</v>
      </c>
      <c r="G242" s="52" t="s">
        <v>378</v>
      </c>
      <c r="H242" s="53" t="s">
        <v>489</v>
      </c>
      <c r="I242" s="51"/>
      <c r="J242" s="53" t="s">
        <v>486</v>
      </c>
      <c r="K242" s="51" t="s">
        <v>378</v>
      </c>
      <c r="L242" s="53" t="s">
        <v>491</v>
      </c>
      <c r="M242" s="51"/>
      <c r="N242" s="53" t="s">
        <v>487</v>
      </c>
      <c r="O242" s="52" t="s">
        <v>378</v>
      </c>
      <c r="P242" s="53" t="s">
        <v>475</v>
      </c>
    </row>
    <row r="243" spans="1:16" ht="12.75">
      <c r="A243" s="51"/>
      <c r="B243" s="53" t="s">
        <v>495</v>
      </c>
      <c r="C243" s="51" t="s">
        <v>378</v>
      </c>
      <c r="D243" s="53" t="s">
        <v>491</v>
      </c>
      <c r="E243" s="51"/>
      <c r="F243" s="53" t="s">
        <v>495</v>
      </c>
      <c r="G243" s="51" t="s">
        <v>378</v>
      </c>
      <c r="H243" s="53" t="s">
        <v>477</v>
      </c>
      <c r="I243" s="51"/>
      <c r="J243" s="51"/>
      <c r="K243" s="51"/>
      <c r="L243" s="51"/>
      <c r="M243" s="51"/>
      <c r="N243" s="53" t="s">
        <v>484</v>
      </c>
      <c r="O243" s="51" t="s">
        <v>378</v>
      </c>
      <c r="P243" s="53" t="s">
        <v>474</v>
      </c>
    </row>
    <row r="244" spans="1:16" ht="12.75">
      <c r="A244" s="51"/>
      <c r="B244" s="53" t="s">
        <v>483</v>
      </c>
      <c r="C244" s="52" t="s">
        <v>378</v>
      </c>
      <c r="D244" s="53" t="s">
        <v>488</v>
      </c>
      <c r="E244" s="51"/>
      <c r="F244" s="53" t="s">
        <v>483</v>
      </c>
      <c r="G244" s="52" t="s">
        <v>378</v>
      </c>
      <c r="H244" s="53" t="s">
        <v>491</v>
      </c>
      <c r="I244" s="51">
        <v>63</v>
      </c>
      <c r="J244" s="53" t="s">
        <v>491</v>
      </c>
      <c r="K244" s="52" t="s">
        <v>378</v>
      </c>
      <c r="L244" s="53" t="s">
        <v>483</v>
      </c>
      <c r="M244" s="51"/>
      <c r="N244" s="53" t="s">
        <v>479</v>
      </c>
      <c r="O244" s="52" t="s">
        <v>378</v>
      </c>
      <c r="P244" s="53" t="s">
        <v>477</v>
      </c>
    </row>
    <row r="245" spans="1:16" ht="12.75">
      <c r="A245" s="51"/>
      <c r="B245" s="53" t="s">
        <v>487</v>
      </c>
      <c r="C245" s="51" t="s">
        <v>378</v>
      </c>
      <c r="D245" s="53" t="s">
        <v>480</v>
      </c>
      <c r="E245" s="51"/>
      <c r="F245" s="53" t="s">
        <v>487</v>
      </c>
      <c r="G245" s="51" t="s">
        <v>378</v>
      </c>
      <c r="H245" s="53" t="s">
        <v>488</v>
      </c>
      <c r="I245" s="51"/>
      <c r="J245" s="53" t="s">
        <v>488</v>
      </c>
      <c r="K245" s="51" t="s">
        <v>378</v>
      </c>
      <c r="L245" s="53" t="s">
        <v>487</v>
      </c>
      <c r="M245" s="51"/>
      <c r="N245" s="53" t="s">
        <v>478</v>
      </c>
      <c r="O245" s="51" t="s">
        <v>378</v>
      </c>
      <c r="P245" s="53" t="s">
        <v>491</v>
      </c>
    </row>
    <row r="246" spans="1:16" ht="12.75">
      <c r="A246" s="51"/>
      <c r="B246" s="53" t="s">
        <v>484</v>
      </c>
      <c r="C246" s="52" t="s">
        <v>378</v>
      </c>
      <c r="D246" s="53" t="s">
        <v>448</v>
      </c>
      <c r="E246" s="51"/>
      <c r="F246" s="53" t="s">
        <v>484</v>
      </c>
      <c r="G246" s="52" t="s">
        <v>378</v>
      </c>
      <c r="H246" s="53" t="s">
        <v>480</v>
      </c>
      <c r="I246" s="51"/>
      <c r="J246" s="53" t="s">
        <v>480</v>
      </c>
      <c r="K246" s="52" t="s">
        <v>378</v>
      </c>
      <c r="L246" s="53" t="s">
        <v>484</v>
      </c>
      <c r="M246" s="51"/>
      <c r="N246" s="53" t="s">
        <v>476</v>
      </c>
      <c r="O246" s="52" t="s">
        <v>378</v>
      </c>
      <c r="P246" s="53" t="s">
        <v>489</v>
      </c>
    </row>
    <row r="247" spans="1:16" ht="12.75">
      <c r="A247" s="51"/>
      <c r="B247" s="53" t="s">
        <v>474</v>
      </c>
      <c r="C247" s="51" t="s">
        <v>378</v>
      </c>
      <c r="D247" s="53" t="s">
        <v>496</v>
      </c>
      <c r="E247" s="51"/>
      <c r="F247" s="53" t="s">
        <v>474</v>
      </c>
      <c r="G247" s="51" t="s">
        <v>378</v>
      </c>
      <c r="H247" s="53" t="s">
        <v>448</v>
      </c>
      <c r="I247" s="51"/>
      <c r="J247" s="53" t="s">
        <v>448</v>
      </c>
      <c r="K247" s="51" t="s">
        <v>378</v>
      </c>
      <c r="L247" s="53" t="s">
        <v>474</v>
      </c>
      <c r="M247" s="51"/>
      <c r="N247" s="53" t="s">
        <v>488</v>
      </c>
      <c r="O247" s="51" t="s">
        <v>378</v>
      </c>
      <c r="P247" s="53" t="s">
        <v>486</v>
      </c>
    </row>
    <row r="248" spans="1:16" ht="12.75">
      <c r="A248" s="51"/>
      <c r="B248" s="53" t="s">
        <v>493</v>
      </c>
      <c r="C248" s="52" t="s">
        <v>378</v>
      </c>
      <c r="D248" s="53" t="s">
        <v>486</v>
      </c>
      <c r="E248" s="51"/>
      <c r="F248" s="53" t="s">
        <v>493</v>
      </c>
      <c r="G248" s="52" t="s">
        <v>378</v>
      </c>
      <c r="H248" s="53" t="s">
        <v>496</v>
      </c>
      <c r="I248" s="51"/>
      <c r="J248" s="53" t="s">
        <v>496</v>
      </c>
      <c r="K248" s="52" t="s">
        <v>378</v>
      </c>
      <c r="L248" s="53" t="s">
        <v>493</v>
      </c>
      <c r="M248" s="51"/>
      <c r="N248" s="53" t="s">
        <v>480</v>
      </c>
      <c r="O248" s="52" t="s">
        <v>378</v>
      </c>
      <c r="P248" s="53" t="s">
        <v>494</v>
      </c>
    </row>
    <row r="249" spans="1:16" ht="12.75">
      <c r="A249" s="51"/>
      <c r="B249" s="53" t="s">
        <v>475</v>
      </c>
      <c r="C249" s="51" t="s">
        <v>378</v>
      </c>
      <c r="D249" s="53" t="s">
        <v>494</v>
      </c>
      <c r="E249" s="51"/>
      <c r="F249" s="53" t="s">
        <v>475</v>
      </c>
      <c r="G249" s="51" t="s">
        <v>378</v>
      </c>
      <c r="H249" s="53" t="s">
        <v>486</v>
      </c>
      <c r="I249" s="51"/>
      <c r="J249" s="53" t="s">
        <v>486</v>
      </c>
      <c r="K249" s="51" t="s">
        <v>378</v>
      </c>
      <c r="L249" s="53" t="s">
        <v>475</v>
      </c>
      <c r="M249" s="51"/>
      <c r="N249" s="53" t="s">
        <v>448</v>
      </c>
      <c r="O249" s="51" t="s">
        <v>378</v>
      </c>
      <c r="P249" s="53" t="s">
        <v>496</v>
      </c>
    </row>
    <row r="250" spans="1:16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1:16" ht="12.75">
      <c r="A251" s="51">
        <v>20</v>
      </c>
      <c r="B251" s="53" t="s">
        <v>482</v>
      </c>
      <c r="C251" s="52" t="s">
        <v>378</v>
      </c>
      <c r="D251" s="53" t="s">
        <v>483</v>
      </c>
      <c r="E251" s="51">
        <v>42</v>
      </c>
      <c r="F251" s="53" t="s">
        <v>483</v>
      </c>
      <c r="G251" s="52" t="s">
        <v>378</v>
      </c>
      <c r="H251" s="53" t="s">
        <v>482</v>
      </c>
      <c r="I251" s="51">
        <v>64</v>
      </c>
      <c r="J251" s="53" t="s">
        <v>481</v>
      </c>
      <c r="K251" s="52" t="s">
        <v>378</v>
      </c>
      <c r="L251" s="53" t="s">
        <v>482</v>
      </c>
      <c r="M251" s="51">
        <v>86</v>
      </c>
      <c r="N251" s="53" t="s">
        <v>482</v>
      </c>
      <c r="O251" s="52" t="s">
        <v>378</v>
      </c>
      <c r="P251" s="53" t="s">
        <v>489</v>
      </c>
    </row>
    <row r="252" spans="1:16" ht="12.75">
      <c r="A252" s="51"/>
      <c r="B252" s="53" t="s">
        <v>485</v>
      </c>
      <c r="C252" s="51" t="s">
        <v>378</v>
      </c>
      <c r="D252" s="53" t="s">
        <v>487</v>
      </c>
      <c r="E252" s="51"/>
      <c r="F252" s="53" t="s">
        <v>487</v>
      </c>
      <c r="G252" s="51" t="s">
        <v>378</v>
      </c>
      <c r="H252" s="53" t="s">
        <v>485</v>
      </c>
      <c r="I252" s="51"/>
      <c r="J252" s="53" t="s">
        <v>495</v>
      </c>
      <c r="K252" s="51" t="s">
        <v>378</v>
      </c>
      <c r="L252" s="53" t="s">
        <v>485</v>
      </c>
      <c r="M252" s="51"/>
      <c r="N252" s="53" t="s">
        <v>485</v>
      </c>
      <c r="O252" s="51" t="s">
        <v>378</v>
      </c>
      <c r="P252" s="53" t="s">
        <v>477</v>
      </c>
    </row>
    <row r="253" spans="1:16" ht="12.75">
      <c r="A253" s="51"/>
      <c r="B253" s="53" t="s">
        <v>492</v>
      </c>
      <c r="C253" s="52" t="s">
        <v>378</v>
      </c>
      <c r="D253" s="53" t="s">
        <v>484</v>
      </c>
      <c r="E253" s="51"/>
      <c r="F253" s="53" t="s">
        <v>484</v>
      </c>
      <c r="G253" s="52" t="s">
        <v>378</v>
      </c>
      <c r="H253" s="53" t="s">
        <v>492</v>
      </c>
      <c r="I253" s="51"/>
      <c r="J253" s="53" t="s">
        <v>490</v>
      </c>
      <c r="K253" s="52" t="s">
        <v>378</v>
      </c>
      <c r="L253" s="53" t="s">
        <v>492</v>
      </c>
      <c r="M253" s="51"/>
      <c r="N253" s="53" t="s">
        <v>492</v>
      </c>
      <c r="O253" s="52" t="s">
        <v>378</v>
      </c>
      <c r="P253" s="53" t="s">
        <v>491</v>
      </c>
    </row>
    <row r="254" spans="1:16" ht="12.75">
      <c r="A254" s="51"/>
      <c r="B254" s="53" t="s">
        <v>490</v>
      </c>
      <c r="C254" s="51" t="s">
        <v>378</v>
      </c>
      <c r="D254" s="53" t="s">
        <v>474</v>
      </c>
      <c r="E254" s="51"/>
      <c r="F254" s="53" t="s">
        <v>474</v>
      </c>
      <c r="G254" s="51" t="s">
        <v>378</v>
      </c>
      <c r="H254" s="53" t="s">
        <v>490</v>
      </c>
      <c r="I254" s="51"/>
      <c r="J254" s="53" t="s">
        <v>493</v>
      </c>
      <c r="K254" s="51" t="s">
        <v>378</v>
      </c>
      <c r="L254" s="53" t="s">
        <v>483</v>
      </c>
      <c r="M254" s="51"/>
      <c r="N254" s="53" t="s">
        <v>490</v>
      </c>
      <c r="O254" s="51" t="s">
        <v>378</v>
      </c>
      <c r="P254" s="53" t="s">
        <v>488</v>
      </c>
    </row>
    <row r="255" spans="1:16" ht="12.75">
      <c r="A255" s="51"/>
      <c r="B255" s="53" t="s">
        <v>481</v>
      </c>
      <c r="C255" s="52" t="s">
        <v>378</v>
      </c>
      <c r="D255" s="53" t="s">
        <v>493</v>
      </c>
      <c r="E255" s="51"/>
      <c r="F255" s="53" t="s">
        <v>493</v>
      </c>
      <c r="G255" s="52" t="s">
        <v>378</v>
      </c>
      <c r="H255" s="53" t="s">
        <v>481</v>
      </c>
      <c r="I255" s="51"/>
      <c r="J255" s="53" t="s">
        <v>475</v>
      </c>
      <c r="K255" s="52" t="s">
        <v>378</v>
      </c>
      <c r="L255" s="53" t="s">
        <v>487</v>
      </c>
      <c r="M255" s="51"/>
      <c r="N255" s="53" t="s">
        <v>481</v>
      </c>
      <c r="O255" s="52" t="s">
        <v>378</v>
      </c>
      <c r="P255" s="53" t="s">
        <v>480</v>
      </c>
    </row>
    <row r="256" spans="1:16" ht="12.75">
      <c r="A256" s="51"/>
      <c r="B256" s="53" t="s">
        <v>495</v>
      </c>
      <c r="C256" s="51" t="s">
        <v>378</v>
      </c>
      <c r="D256" s="53" t="s">
        <v>475</v>
      </c>
      <c r="E256" s="51"/>
      <c r="F256" s="53" t="s">
        <v>475</v>
      </c>
      <c r="G256" s="51" t="s">
        <v>378</v>
      </c>
      <c r="H256" s="53" t="s">
        <v>495</v>
      </c>
      <c r="I256" s="51"/>
      <c r="J256" s="53" t="s">
        <v>474</v>
      </c>
      <c r="K256" s="51" t="s">
        <v>378</v>
      </c>
      <c r="L256" s="53" t="s">
        <v>484</v>
      </c>
      <c r="M256" s="51"/>
      <c r="N256" s="53" t="s">
        <v>495</v>
      </c>
      <c r="O256" s="51" t="s">
        <v>378</v>
      </c>
      <c r="P256" s="53" t="s">
        <v>448</v>
      </c>
    </row>
    <row r="257" spans="1:16" ht="12.75">
      <c r="A257" s="51"/>
      <c r="B257" s="53" t="s">
        <v>479</v>
      </c>
      <c r="C257" s="52" t="s">
        <v>378</v>
      </c>
      <c r="D257" s="53" t="s">
        <v>488</v>
      </c>
      <c r="E257" s="51"/>
      <c r="F257" s="53" t="s">
        <v>488</v>
      </c>
      <c r="G257" s="52" t="s">
        <v>378</v>
      </c>
      <c r="H257" s="53" t="s">
        <v>479</v>
      </c>
      <c r="I257" s="51"/>
      <c r="J257" s="53" t="s">
        <v>477</v>
      </c>
      <c r="K257" s="52" t="s">
        <v>378</v>
      </c>
      <c r="L257" s="53" t="s">
        <v>479</v>
      </c>
      <c r="M257" s="51"/>
      <c r="N257" s="53" t="s">
        <v>483</v>
      </c>
      <c r="O257" s="52" t="s">
        <v>378</v>
      </c>
      <c r="P257" s="53" t="s">
        <v>496</v>
      </c>
    </row>
    <row r="258" spans="1:16" ht="12.75">
      <c r="A258" s="51"/>
      <c r="B258" s="53" t="s">
        <v>478</v>
      </c>
      <c r="C258" s="51" t="s">
        <v>378</v>
      </c>
      <c r="D258" s="53" t="s">
        <v>480</v>
      </c>
      <c r="E258" s="51"/>
      <c r="F258" s="53" t="s">
        <v>480</v>
      </c>
      <c r="G258" s="51" t="s">
        <v>378</v>
      </c>
      <c r="H258" s="53" t="s">
        <v>478</v>
      </c>
      <c r="I258" s="51"/>
      <c r="J258" s="53" t="s">
        <v>491</v>
      </c>
      <c r="K258" s="51" t="s">
        <v>378</v>
      </c>
      <c r="L258" s="53" t="s">
        <v>478</v>
      </c>
      <c r="M258" s="51"/>
      <c r="N258" s="53" t="s">
        <v>487</v>
      </c>
      <c r="O258" s="51" t="s">
        <v>378</v>
      </c>
      <c r="P258" s="53" t="s">
        <v>486</v>
      </c>
    </row>
    <row r="259" spans="1:16" ht="12.75">
      <c r="A259" s="51"/>
      <c r="B259" s="53" t="s">
        <v>476</v>
      </c>
      <c r="C259" s="52" t="s">
        <v>378</v>
      </c>
      <c r="D259" s="53" t="s">
        <v>448</v>
      </c>
      <c r="E259" s="51"/>
      <c r="F259" s="53" t="s">
        <v>448</v>
      </c>
      <c r="G259" s="52" t="s">
        <v>378</v>
      </c>
      <c r="H259" s="53" t="s">
        <v>476</v>
      </c>
      <c r="I259" s="51"/>
      <c r="J259" s="53" t="s">
        <v>489</v>
      </c>
      <c r="K259" s="52" t="s">
        <v>378</v>
      </c>
      <c r="L259" s="53" t="s">
        <v>476</v>
      </c>
      <c r="M259" s="51"/>
      <c r="N259" s="53" t="s">
        <v>484</v>
      </c>
      <c r="O259" s="52" t="s">
        <v>378</v>
      </c>
      <c r="P259" s="53" t="s">
        <v>494</v>
      </c>
    </row>
    <row r="260" spans="1:16" ht="12.75">
      <c r="A260" s="51"/>
      <c r="B260" s="53" t="s">
        <v>489</v>
      </c>
      <c r="C260" s="51" t="s">
        <v>378</v>
      </c>
      <c r="D260" s="53" t="s">
        <v>496</v>
      </c>
      <c r="E260" s="51"/>
      <c r="F260" s="53" t="s">
        <v>496</v>
      </c>
      <c r="G260" s="51" t="s">
        <v>378</v>
      </c>
      <c r="H260" s="53" t="s">
        <v>489</v>
      </c>
      <c r="I260" s="51"/>
      <c r="J260" s="53" t="s">
        <v>486</v>
      </c>
      <c r="K260" s="51" t="s">
        <v>378</v>
      </c>
      <c r="L260" s="53" t="s">
        <v>488</v>
      </c>
      <c r="M260" s="51"/>
      <c r="N260" s="53" t="s">
        <v>474</v>
      </c>
      <c r="O260" s="51" t="s">
        <v>378</v>
      </c>
      <c r="P260" s="53" t="s">
        <v>479</v>
      </c>
    </row>
    <row r="261" spans="1:16" ht="12.75">
      <c r="A261" s="51"/>
      <c r="B261" s="53" t="s">
        <v>477</v>
      </c>
      <c r="C261" s="52" t="s">
        <v>378</v>
      </c>
      <c r="D261" s="53" t="s">
        <v>486</v>
      </c>
      <c r="E261" s="51"/>
      <c r="F261" s="53" t="s">
        <v>486</v>
      </c>
      <c r="G261" s="52" t="s">
        <v>378</v>
      </c>
      <c r="H261" s="53" t="s">
        <v>477</v>
      </c>
      <c r="I261" s="51"/>
      <c r="J261" s="53" t="s">
        <v>494</v>
      </c>
      <c r="K261" s="52" t="s">
        <v>378</v>
      </c>
      <c r="L261" s="53" t="s">
        <v>480</v>
      </c>
      <c r="M261" s="51"/>
      <c r="N261" s="53" t="s">
        <v>493</v>
      </c>
      <c r="O261" s="52" t="s">
        <v>378</v>
      </c>
      <c r="P261" s="53" t="s">
        <v>478</v>
      </c>
    </row>
    <row r="262" spans="1:16" ht="12.75">
      <c r="A262" s="51"/>
      <c r="B262" s="53" t="s">
        <v>491</v>
      </c>
      <c r="C262" s="51" t="s">
        <v>378</v>
      </c>
      <c r="D262" s="53" t="s">
        <v>494</v>
      </c>
      <c r="E262" s="51"/>
      <c r="F262" s="53" t="s">
        <v>494</v>
      </c>
      <c r="G262" s="51" t="s">
        <v>378</v>
      </c>
      <c r="H262" s="53" t="s">
        <v>491</v>
      </c>
      <c r="I262" s="51"/>
      <c r="J262" s="53" t="s">
        <v>496</v>
      </c>
      <c r="K262" s="51" t="s">
        <v>378</v>
      </c>
      <c r="L262" s="53" t="s">
        <v>448</v>
      </c>
      <c r="M262" s="51"/>
      <c r="N262" s="53" t="s">
        <v>475</v>
      </c>
      <c r="O262" s="51" t="s">
        <v>378</v>
      </c>
      <c r="P262" s="53" t="s">
        <v>476</v>
      </c>
    </row>
    <row r="263" spans="1:16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2"/>
      <c r="L263" s="51"/>
      <c r="M263" s="51"/>
      <c r="N263" s="51"/>
      <c r="O263" s="51"/>
      <c r="P263" s="51"/>
    </row>
    <row r="264" spans="1:16" ht="12.75">
      <c r="A264" s="51">
        <v>21</v>
      </c>
      <c r="B264" s="53" t="s">
        <v>482</v>
      </c>
      <c r="C264" s="52" t="s">
        <v>378</v>
      </c>
      <c r="D264" s="53" t="s">
        <v>488</v>
      </c>
      <c r="E264" s="51">
        <v>43</v>
      </c>
      <c r="F264" s="53" t="s">
        <v>479</v>
      </c>
      <c r="G264" s="52" t="s">
        <v>378</v>
      </c>
      <c r="H264" s="53" t="s">
        <v>482</v>
      </c>
      <c r="I264" s="51">
        <v>65</v>
      </c>
      <c r="J264" s="53" t="s">
        <v>482</v>
      </c>
      <c r="K264" s="52" t="s">
        <v>378</v>
      </c>
      <c r="L264" s="53" t="s">
        <v>484</v>
      </c>
      <c r="M264" s="51">
        <v>87</v>
      </c>
      <c r="N264" s="53" t="s">
        <v>482</v>
      </c>
      <c r="O264" s="52" t="s">
        <v>378</v>
      </c>
      <c r="P264" s="53" t="s">
        <v>478</v>
      </c>
    </row>
    <row r="265" spans="1:16" ht="12.75">
      <c r="A265" s="51"/>
      <c r="B265" s="53" t="s">
        <v>485</v>
      </c>
      <c r="C265" s="51" t="s">
        <v>378</v>
      </c>
      <c r="D265" s="53" t="s">
        <v>480</v>
      </c>
      <c r="E265" s="51"/>
      <c r="F265" s="53" t="s">
        <v>478</v>
      </c>
      <c r="G265" s="51" t="s">
        <v>378</v>
      </c>
      <c r="H265" s="53" t="s">
        <v>485</v>
      </c>
      <c r="I265" s="51"/>
      <c r="J265" s="53" t="s">
        <v>485</v>
      </c>
      <c r="K265" s="51" t="s">
        <v>378</v>
      </c>
      <c r="L265" s="53" t="s">
        <v>474</v>
      </c>
      <c r="M265" s="51"/>
      <c r="N265" s="53" t="s">
        <v>485</v>
      </c>
      <c r="O265" s="51" t="s">
        <v>378</v>
      </c>
      <c r="P265" s="53" t="s">
        <v>476</v>
      </c>
    </row>
    <row r="266" spans="1:16" ht="12.75">
      <c r="A266" s="51"/>
      <c r="B266" s="53" t="s">
        <v>492</v>
      </c>
      <c r="C266" s="52" t="s">
        <v>378</v>
      </c>
      <c r="D266" s="53" t="s">
        <v>448</v>
      </c>
      <c r="E266" s="51"/>
      <c r="F266" s="53" t="s">
        <v>476</v>
      </c>
      <c r="G266" s="52" t="s">
        <v>378</v>
      </c>
      <c r="H266" s="53" t="s">
        <v>492</v>
      </c>
      <c r="I266" s="51"/>
      <c r="J266" s="53" t="s">
        <v>492</v>
      </c>
      <c r="K266" s="52" t="s">
        <v>378</v>
      </c>
      <c r="L266" s="53" t="s">
        <v>493</v>
      </c>
      <c r="M266" s="51"/>
      <c r="N266" s="53" t="s">
        <v>492</v>
      </c>
      <c r="O266" s="52" t="s">
        <v>378</v>
      </c>
      <c r="P266" s="53" t="s">
        <v>489</v>
      </c>
    </row>
    <row r="267" spans="1:16" ht="12.75">
      <c r="A267" s="51"/>
      <c r="B267" s="53" t="s">
        <v>490</v>
      </c>
      <c r="C267" s="51" t="s">
        <v>378</v>
      </c>
      <c r="D267" s="53" t="s">
        <v>496</v>
      </c>
      <c r="E267" s="51"/>
      <c r="F267" s="53" t="s">
        <v>489</v>
      </c>
      <c r="G267" s="51" t="s">
        <v>378</v>
      </c>
      <c r="H267" s="53" t="s">
        <v>490</v>
      </c>
      <c r="I267" s="51"/>
      <c r="J267" s="53" t="s">
        <v>490</v>
      </c>
      <c r="K267" s="51" t="s">
        <v>378</v>
      </c>
      <c r="L267" s="53" t="s">
        <v>475</v>
      </c>
      <c r="M267" s="51"/>
      <c r="N267" s="53" t="s">
        <v>490</v>
      </c>
      <c r="O267" s="51" t="s">
        <v>378</v>
      </c>
      <c r="P267" s="53" t="s">
        <v>477</v>
      </c>
    </row>
    <row r="268" spans="1:16" ht="12.75">
      <c r="A268" s="51"/>
      <c r="B268" s="53" t="s">
        <v>481</v>
      </c>
      <c r="C268" s="52" t="s">
        <v>378</v>
      </c>
      <c r="D268" s="53" t="s">
        <v>486</v>
      </c>
      <c r="E268" s="51"/>
      <c r="F268" s="53" t="s">
        <v>477</v>
      </c>
      <c r="G268" s="52" t="s">
        <v>378</v>
      </c>
      <c r="H268" s="53" t="s">
        <v>481</v>
      </c>
      <c r="I268" s="51"/>
      <c r="J268" s="53" t="s">
        <v>481</v>
      </c>
      <c r="K268" s="52" t="s">
        <v>378</v>
      </c>
      <c r="L268" s="53" t="s">
        <v>483</v>
      </c>
      <c r="M268" s="51"/>
      <c r="N268" s="53" t="s">
        <v>481</v>
      </c>
      <c r="O268" s="52" t="s">
        <v>378</v>
      </c>
      <c r="P268" s="53" t="s">
        <v>491</v>
      </c>
    </row>
    <row r="269" spans="1:16" ht="12.75">
      <c r="A269" s="51"/>
      <c r="B269" s="53" t="s">
        <v>495</v>
      </c>
      <c r="C269" s="51" t="s">
        <v>378</v>
      </c>
      <c r="D269" s="53" t="s">
        <v>494</v>
      </c>
      <c r="E269" s="51"/>
      <c r="F269" s="53" t="s">
        <v>491</v>
      </c>
      <c r="G269" s="51" t="s">
        <v>378</v>
      </c>
      <c r="H269" s="53" t="s">
        <v>495</v>
      </c>
      <c r="I269" s="51"/>
      <c r="J269" s="53" t="s">
        <v>495</v>
      </c>
      <c r="K269" s="51" t="s">
        <v>378</v>
      </c>
      <c r="L269" s="53" t="s">
        <v>487</v>
      </c>
      <c r="M269" s="51"/>
      <c r="N269" s="53" t="s">
        <v>495</v>
      </c>
      <c r="O269" s="51" t="s">
        <v>378</v>
      </c>
      <c r="P269" s="53" t="s">
        <v>488</v>
      </c>
    </row>
    <row r="270" spans="1:16" ht="12.75">
      <c r="A270" s="51"/>
      <c r="B270" s="53" t="s">
        <v>483</v>
      </c>
      <c r="C270" s="52" t="s">
        <v>378</v>
      </c>
      <c r="D270" s="53" t="s">
        <v>479</v>
      </c>
      <c r="E270" s="51"/>
      <c r="F270" s="53" t="s">
        <v>488</v>
      </c>
      <c r="G270" s="52" t="s">
        <v>378</v>
      </c>
      <c r="H270" s="53" t="s">
        <v>483</v>
      </c>
      <c r="I270" s="51"/>
      <c r="J270" s="53" t="s">
        <v>479</v>
      </c>
      <c r="K270" s="52" t="s">
        <v>378</v>
      </c>
      <c r="L270" s="53" t="s">
        <v>448</v>
      </c>
      <c r="M270" s="51"/>
      <c r="N270" s="53" t="s">
        <v>483</v>
      </c>
      <c r="O270" s="52" t="s">
        <v>378</v>
      </c>
      <c r="P270" s="53" t="s">
        <v>480</v>
      </c>
    </row>
    <row r="271" spans="1:16" ht="12.75">
      <c r="A271" s="51"/>
      <c r="B271" s="53" t="s">
        <v>487</v>
      </c>
      <c r="C271" s="51" t="s">
        <v>378</v>
      </c>
      <c r="D271" s="53" t="s">
        <v>478</v>
      </c>
      <c r="E271" s="51"/>
      <c r="F271" s="53" t="s">
        <v>480</v>
      </c>
      <c r="G271" s="51" t="s">
        <v>378</v>
      </c>
      <c r="H271" s="53" t="s">
        <v>487</v>
      </c>
      <c r="I271" s="51"/>
      <c r="J271" s="53" t="s">
        <v>478</v>
      </c>
      <c r="K271" s="51" t="s">
        <v>378</v>
      </c>
      <c r="L271" s="53" t="s">
        <v>496</v>
      </c>
      <c r="M271" s="51"/>
      <c r="N271" s="53" t="s">
        <v>487</v>
      </c>
      <c r="O271" s="51" t="s">
        <v>378</v>
      </c>
      <c r="P271" s="53" t="s">
        <v>448</v>
      </c>
    </row>
    <row r="272" spans="1:16" ht="12.75">
      <c r="A272" s="51"/>
      <c r="B272" s="53" t="s">
        <v>484</v>
      </c>
      <c r="C272" s="52" t="s">
        <v>378</v>
      </c>
      <c r="D272" s="53" t="s">
        <v>476</v>
      </c>
      <c r="E272" s="51"/>
      <c r="F272" s="53" t="s">
        <v>448</v>
      </c>
      <c r="G272" s="52" t="s">
        <v>378</v>
      </c>
      <c r="H272" s="53" t="s">
        <v>484</v>
      </c>
      <c r="I272" s="51"/>
      <c r="J272" s="53" t="s">
        <v>476</v>
      </c>
      <c r="K272" s="52" t="s">
        <v>378</v>
      </c>
      <c r="L272" s="53" t="s">
        <v>486</v>
      </c>
      <c r="M272" s="51"/>
      <c r="N272" s="53" t="s">
        <v>484</v>
      </c>
      <c r="O272" s="52" t="s">
        <v>378</v>
      </c>
      <c r="P272" s="53" t="s">
        <v>496</v>
      </c>
    </row>
    <row r="273" spans="1:16" ht="12.75">
      <c r="A273" s="51"/>
      <c r="B273" s="53" t="s">
        <v>474</v>
      </c>
      <c r="C273" s="51" t="s">
        <v>378</v>
      </c>
      <c r="D273" s="53" t="s">
        <v>489</v>
      </c>
      <c r="E273" s="51"/>
      <c r="F273" s="53" t="s">
        <v>496</v>
      </c>
      <c r="G273" s="51" t="s">
        <v>378</v>
      </c>
      <c r="H273" s="53" t="s">
        <v>474</v>
      </c>
      <c r="I273" s="51"/>
      <c r="J273" s="53" t="s">
        <v>489</v>
      </c>
      <c r="K273" s="51" t="s">
        <v>378</v>
      </c>
      <c r="L273" s="53" t="s">
        <v>494</v>
      </c>
      <c r="M273" s="51"/>
      <c r="N273" s="53" t="s">
        <v>474</v>
      </c>
      <c r="O273" s="51" t="s">
        <v>378</v>
      </c>
      <c r="P273" s="53" t="s">
        <v>486</v>
      </c>
    </row>
    <row r="274" spans="1:16" ht="12.75">
      <c r="A274" s="51"/>
      <c r="B274" s="53" t="s">
        <v>493</v>
      </c>
      <c r="C274" s="52" t="s">
        <v>378</v>
      </c>
      <c r="D274" s="53" t="s">
        <v>477</v>
      </c>
      <c r="E274" s="51"/>
      <c r="F274" s="53" t="s">
        <v>486</v>
      </c>
      <c r="G274" s="52" t="s">
        <v>378</v>
      </c>
      <c r="H274" s="53" t="s">
        <v>493</v>
      </c>
      <c r="I274" s="51"/>
      <c r="J274" s="53" t="s">
        <v>477</v>
      </c>
      <c r="K274" s="52" t="s">
        <v>378</v>
      </c>
      <c r="L274" s="53" t="s">
        <v>488</v>
      </c>
      <c r="M274" s="51"/>
      <c r="N274" s="53" t="s">
        <v>493</v>
      </c>
      <c r="O274" s="52" t="s">
        <v>378</v>
      </c>
      <c r="P274" s="53" t="s">
        <v>494</v>
      </c>
    </row>
    <row r="275" spans="1:16" ht="12.75">
      <c r="A275" s="51"/>
      <c r="B275" s="53" t="s">
        <v>475</v>
      </c>
      <c r="C275" s="51" t="s">
        <v>378</v>
      </c>
      <c r="D275" s="53" t="s">
        <v>491</v>
      </c>
      <c r="E275" s="51"/>
      <c r="F275" s="53" t="s">
        <v>494</v>
      </c>
      <c r="G275" s="51" t="s">
        <v>378</v>
      </c>
      <c r="H275" s="53" t="s">
        <v>475</v>
      </c>
      <c r="I275" s="51"/>
      <c r="J275" s="53" t="s">
        <v>491</v>
      </c>
      <c r="K275" s="51" t="s">
        <v>378</v>
      </c>
      <c r="L275" s="53" t="s">
        <v>480</v>
      </c>
      <c r="M275" s="51"/>
      <c r="N275" s="53" t="s">
        <v>475</v>
      </c>
      <c r="O275" s="51" t="s">
        <v>378</v>
      </c>
      <c r="P275" s="53" t="s">
        <v>479</v>
      </c>
    </row>
    <row r="276" spans="1:16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1:16" ht="12.75">
      <c r="A277" s="51">
        <v>22</v>
      </c>
      <c r="B277" s="53" t="s">
        <v>481</v>
      </c>
      <c r="C277" s="52" t="s">
        <v>378</v>
      </c>
      <c r="D277" s="53" t="s">
        <v>482</v>
      </c>
      <c r="E277" s="51">
        <v>44</v>
      </c>
      <c r="F277" s="53" t="s">
        <v>482</v>
      </c>
      <c r="G277" s="52" t="s">
        <v>378</v>
      </c>
      <c r="H277" s="53" t="s">
        <v>474</v>
      </c>
      <c r="I277" s="51">
        <v>66</v>
      </c>
      <c r="J277" s="53" t="s">
        <v>487</v>
      </c>
      <c r="K277" s="52" t="s">
        <v>378</v>
      </c>
      <c r="L277" s="53" t="s">
        <v>482</v>
      </c>
      <c r="M277" s="51">
        <v>88</v>
      </c>
      <c r="N277" s="53" t="s">
        <v>488</v>
      </c>
      <c r="O277" s="52" t="s">
        <v>378</v>
      </c>
      <c r="P277" s="53" t="s">
        <v>482</v>
      </c>
    </row>
    <row r="278" spans="1:16" ht="12.75">
      <c r="A278" s="51"/>
      <c r="B278" s="53" t="s">
        <v>495</v>
      </c>
      <c r="C278" s="51" t="s">
        <v>378</v>
      </c>
      <c r="D278" s="53" t="s">
        <v>485</v>
      </c>
      <c r="E278" s="51"/>
      <c r="F278" s="53" t="s">
        <v>485</v>
      </c>
      <c r="G278" s="51" t="s">
        <v>378</v>
      </c>
      <c r="H278" s="53" t="s">
        <v>493</v>
      </c>
      <c r="I278" s="51"/>
      <c r="J278" s="53" t="s">
        <v>484</v>
      </c>
      <c r="K278" s="51" t="s">
        <v>378</v>
      </c>
      <c r="L278" s="53" t="s">
        <v>485</v>
      </c>
      <c r="M278" s="51"/>
      <c r="N278" s="53" t="s">
        <v>480</v>
      </c>
      <c r="O278" s="51" t="s">
        <v>378</v>
      </c>
      <c r="P278" s="53" t="s">
        <v>485</v>
      </c>
    </row>
    <row r="279" spans="1:16" ht="12.75">
      <c r="A279" s="51"/>
      <c r="B279" s="53" t="s">
        <v>490</v>
      </c>
      <c r="C279" s="52" t="s">
        <v>378</v>
      </c>
      <c r="D279" s="53" t="s">
        <v>492</v>
      </c>
      <c r="E279" s="51"/>
      <c r="F279" s="53" t="s">
        <v>492</v>
      </c>
      <c r="G279" s="52" t="s">
        <v>378</v>
      </c>
      <c r="H279" s="53" t="s">
        <v>475</v>
      </c>
      <c r="I279" s="51"/>
      <c r="J279" s="53" t="s">
        <v>474</v>
      </c>
      <c r="K279" s="52" t="s">
        <v>378</v>
      </c>
      <c r="L279" s="53" t="s">
        <v>492</v>
      </c>
      <c r="M279" s="51"/>
      <c r="N279" s="53" t="s">
        <v>448</v>
      </c>
      <c r="O279" s="52" t="s">
        <v>378</v>
      </c>
      <c r="P279" s="53" t="s">
        <v>492</v>
      </c>
    </row>
    <row r="280" spans="1:16" ht="12.75">
      <c r="A280" s="51"/>
      <c r="B280" s="53" t="s">
        <v>493</v>
      </c>
      <c r="C280" s="51" t="s">
        <v>378</v>
      </c>
      <c r="D280" s="53" t="s">
        <v>483</v>
      </c>
      <c r="E280" s="51"/>
      <c r="F280" s="53" t="s">
        <v>490</v>
      </c>
      <c r="G280" s="51" t="s">
        <v>378</v>
      </c>
      <c r="H280" s="53" t="s">
        <v>483</v>
      </c>
      <c r="I280" s="51"/>
      <c r="J280" s="53" t="s">
        <v>493</v>
      </c>
      <c r="K280" s="51" t="s">
        <v>378</v>
      </c>
      <c r="L280" s="53" t="s">
        <v>490</v>
      </c>
      <c r="M280" s="51"/>
      <c r="N280" s="53" t="s">
        <v>496</v>
      </c>
      <c r="O280" s="51" t="s">
        <v>378</v>
      </c>
      <c r="P280" s="53" t="s">
        <v>490</v>
      </c>
    </row>
    <row r="281" spans="1:16" ht="12.75">
      <c r="A281" s="51"/>
      <c r="B281" s="53" t="s">
        <v>475</v>
      </c>
      <c r="C281" s="52" t="s">
        <v>378</v>
      </c>
      <c r="D281" s="53" t="s">
        <v>487</v>
      </c>
      <c r="E281" s="51"/>
      <c r="F281" s="53" t="s">
        <v>481</v>
      </c>
      <c r="G281" s="52" t="s">
        <v>378</v>
      </c>
      <c r="H281" s="53" t="s">
        <v>487</v>
      </c>
      <c r="I281" s="51"/>
      <c r="J281" s="53" t="s">
        <v>475</v>
      </c>
      <c r="K281" s="52" t="s">
        <v>378</v>
      </c>
      <c r="L281" s="53" t="s">
        <v>481</v>
      </c>
      <c r="M281" s="51"/>
      <c r="N281" s="53" t="s">
        <v>486</v>
      </c>
      <c r="O281" s="52" t="s">
        <v>378</v>
      </c>
      <c r="P281" s="53" t="s">
        <v>481</v>
      </c>
    </row>
    <row r="282" spans="1:16" ht="12.75">
      <c r="A282" s="51"/>
      <c r="B282" s="53" t="s">
        <v>474</v>
      </c>
      <c r="C282" s="51" t="s">
        <v>378</v>
      </c>
      <c r="D282" s="53" t="s">
        <v>484</v>
      </c>
      <c r="E282" s="51"/>
      <c r="F282" s="53" t="s">
        <v>495</v>
      </c>
      <c r="G282" s="51" t="s">
        <v>378</v>
      </c>
      <c r="H282" s="53" t="s">
        <v>484</v>
      </c>
      <c r="I282" s="51"/>
      <c r="J282" s="53" t="s">
        <v>483</v>
      </c>
      <c r="K282" s="51" t="s">
        <v>378</v>
      </c>
      <c r="L282" s="53" t="s">
        <v>495</v>
      </c>
      <c r="M282" s="51"/>
      <c r="N282" s="53" t="s">
        <v>494</v>
      </c>
      <c r="O282" s="51" t="s">
        <v>378</v>
      </c>
      <c r="P282" s="53" t="s">
        <v>495</v>
      </c>
    </row>
    <row r="283" spans="1:16" ht="12.75">
      <c r="A283" s="51"/>
      <c r="B283" s="53" t="s">
        <v>477</v>
      </c>
      <c r="C283" s="52" t="s">
        <v>378</v>
      </c>
      <c r="D283" s="53" t="s">
        <v>479</v>
      </c>
      <c r="E283" s="51"/>
      <c r="F283" s="53" t="s">
        <v>479</v>
      </c>
      <c r="G283" s="52" t="s">
        <v>378</v>
      </c>
      <c r="H283" s="53" t="s">
        <v>496</v>
      </c>
      <c r="I283" s="51"/>
      <c r="J283" s="53" t="s">
        <v>480</v>
      </c>
      <c r="K283" s="52" t="s">
        <v>378</v>
      </c>
      <c r="L283" s="53" t="s">
        <v>479</v>
      </c>
      <c r="M283" s="51"/>
      <c r="N283" s="53" t="s">
        <v>479</v>
      </c>
      <c r="O283" s="52" t="s">
        <v>378</v>
      </c>
      <c r="P283" s="53" t="s">
        <v>483</v>
      </c>
    </row>
    <row r="284" spans="1:16" ht="12.75">
      <c r="A284" s="51"/>
      <c r="B284" s="53" t="s">
        <v>491</v>
      </c>
      <c r="C284" s="51" t="s">
        <v>378</v>
      </c>
      <c r="D284" s="53" t="s">
        <v>478</v>
      </c>
      <c r="E284" s="51"/>
      <c r="F284" s="53" t="s">
        <v>478</v>
      </c>
      <c r="G284" s="51" t="s">
        <v>378</v>
      </c>
      <c r="H284" s="53" t="s">
        <v>486</v>
      </c>
      <c r="I284" s="51"/>
      <c r="J284" s="53" t="s">
        <v>448</v>
      </c>
      <c r="K284" s="51" t="s">
        <v>378</v>
      </c>
      <c r="L284" s="53" t="s">
        <v>478</v>
      </c>
      <c r="M284" s="51"/>
      <c r="N284" s="53" t="s">
        <v>478</v>
      </c>
      <c r="O284" s="51" t="s">
        <v>378</v>
      </c>
      <c r="P284" s="53" t="s">
        <v>487</v>
      </c>
    </row>
    <row r="285" spans="1:16" ht="12.75">
      <c r="A285" s="51"/>
      <c r="B285" s="53" t="s">
        <v>489</v>
      </c>
      <c r="C285" s="52" t="s">
        <v>378</v>
      </c>
      <c r="D285" s="53" t="s">
        <v>476</v>
      </c>
      <c r="E285" s="51"/>
      <c r="F285" s="53" t="s">
        <v>476</v>
      </c>
      <c r="G285" s="52" t="s">
        <v>378</v>
      </c>
      <c r="H285" s="53" t="s">
        <v>494</v>
      </c>
      <c r="I285" s="51"/>
      <c r="J285" s="53" t="s">
        <v>496</v>
      </c>
      <c r="K285" s="52" t="s">
        <v>378</v>
      </c>
      <c r="L285" s="53" t="s">
        <v>476</v>
      </c>
      <c r="M285" s="51"/>
      <c r="N285" s="53" t="s">
        <v>476</v>
      </c>
      <c r="O285" s="52" t="s">
        <v>378</v>
      </c>
      <c r="P285" s="53" t="s">
        <v>484</v>
      </c>
    </row>
    <row r="286" spans="1:16" ht="12.75">
      <c r="A286" s="51"/>
      <c r="B286" s="53" t="s">
        <v>486</v>
      </c>
      <c r="C286" s="51" t="s">
        <v>378</v>
      </c>
      <c r="D286" s="53" t="s">
        <v>488</v>
      </c>
      <c r="E286" s="51"/>
      <c r="F286" s="53" t="s">
        <v>489</v>
      </c>
      <c r="G286" s="51" t="s">
        <v>378</v>
      </c>
      <c r="H286" s="53" t="s">
        <v>488</v>
      </c>
      <c r="I286" s="51"/>
      <c r="J286" s="53" t="s">
        <v>486</v>
      </c>
      <c r="K286" s="51" t="s">
        <v>378</v>
      </c>
      <c r="L286" s="53" t="s">
        <v>489</v>
      </c>
      <c r="M286" s="51"/>
      <c r="N286" s="53" t="s">
        <v>489</v>
      </c>
      <c r="O286" s="51" t="s">
        <v>378</v>
      </c>
      <c r="P286" s="53" t="s">
        <v>474</v>
      </c>
    </row>
    <row r="287" spans="1:16" ht="12.75">
      <c r="A287" s="51"/>
      <c r="B287" s="53" t="s">
        <v>494</v>
      </c>
      <c r="C287" s="52" t="s">
        <v>378</v>
      </c>
      <c r="D287" s="53" t="s">
        <v>480</v>
      </c>
      <c r="E287" s="51"/>
      <c r="F287" s="53" t="s">
        <v>477</v>
      </c>
      <c r="G287" s="52" t="s">
        <v>378</v>
      </c>
      <c r="H287" s="53" t="s">
        <v>480</v>
      </c>
      <c r="I287" s="51"/>
      <c r="J287" s="53" t="s">
        <v>494</v>
      </c>
      <c r="K287" s="52" t="s">
        <v>378</v>
      </c>
      <c r="L287" s="53" t="s">
        <v>477</v>
      </c>
      <c r="M287" s="51"/>
      <c r="N287" s="53" t="s">
        <v>477</v>
      </c>
      <c r="O287" s="52" t="s">
        <v>378</v>
      </c>
      <c r="P287" s="53" t="s">
        <v>493</v>
      </c>
    </row>
    <row r="288" spans="1:16" ht="12.75">
      <c r="A288" s="51"/>
      <c r="B288" s="53" t="s">
        <v>496</v>
      </c>
      <c r="C288" s="51" t="s">
        <v>378</v>
      </c>
      <c r="D288" s="53" t="s">
        <v>448</v>
      </c>
      <c r="E288" s="51"/>
      <c r="F288" s="53" t="s">
        <v>491</v>
      </c>
      <c r="G288" s="51" t="s">
        <v>378</v>
      </c>
      <c r="H288" s="53" t="s">
        <v>448</v>
      </c>
      <c r="I288" s="51"/>
      <c r="J288" s="53" t="s">
        <v>488</v>
      </c>
      <c r="K288" s="51" t="s">
        <v>378</v>
      </c>
      <c r="L288" s="53" t="s">
        <v>491</v>
      </c>
      <c r="M288" s="51"/>
      <c r="N288" s="53" t="s">
        <v>491</v>
      </c>
      <c r="O288" s="51" t="s">
        <v>378</v>
      </c>
      <c r="P288" s="53" t="s">
        <v>475</v>
      </c>
    </row>
  </sheetData>
  <mergeCells count="4">
    <mergeCell ref="A21:D21"/>
    <mergeCell ref="E21:H21"/>
    <mergeCell ref="I21:L21"/>
    <mergeCell ref="M21:P21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10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9.140625" style="38" customWidth="1"/>
    <col min="4" max="4" width="3.421875" style="37" customWidth="1"/>
    <col min="5" max="5" width="9.140625" style="37" customWidth="1"/>
    <col min="6" max="6" width="9.140625" style="38" customWidth="1"/>
    <col min="7" max="7" width="3.421875" style="37" customWidth="1"/>
    <col min="8" max="8" width="9.140625" style="37" customWidth="1"/>
    <col min="9" max="9" width="9.140625" style="38" customWidth="1"/>
    <col min="10" max="10" width="3.421875" style="37" customWidth="1"/>
    <col min="11" max="11" width="9.140625" style="37" customWidth="1"/>
    <col min="12" max="12" width="9.140625" style="38" customWidth="1"/>
    <col min="13" max="16384" width="9.140625" style="37" customWidth="1"/>
  </cols>
  <sheetData>
    <row r="2" ht="12.75">
      <c r="B2" s="37" t="s">
        <v>379</v>
      </c>
    </row>
    <row r="3" ht="12.75">
      <c r="B3" s="37" t="s">
        <v>473</v>
      </c>
    </row>
    <row r="4" ht="12.75">
      <c r="B4" s="37" t="s">
        <v>380</v>
      </c>
    </row>
    <row r="5" ht="12.75">
      <c r="B5" s="37" t="s">
        <v>381</v>
      </c>
    </row>
    <row r="8" spans="2:12" ht="12.75">
      <c r="B8" s="37" t="s">
        <v>458</v>
      </c>
      <c r="C8" s="38" t="s">
        <v>312</v>
      </c>
      <c r="E8" s="37" t="s">
        <v>461</v>
      </c>
      <c r="F8" s="38" t="s">
        <v>312</v>
      </c>
      <c r="H8" s="37" t="s">
        <v>468</v>
      </c>
      <c r="I8" s="38" t="s">
        <v>312</v>
      </c>
      <c r="K8" s="37" t="s">
        <v>466</v>
      </c>
      <c r="L8" s="38" t="s">
        <v>312</v>
      </c>
    </row>
    <row r="9" spans="2:12" ht="12.75">
      <c r="B9" s="37" t="s">
        <v>310</v>
      </c>
      <c r="C9" s="38" t="s">
        <v>310</v>
      </c>
      <c r="E9" s="37" t="s">
        <v>309</v>
      </c>
      <c r="F9" s="38" t="s">
        <v>309</v>
      </c>
      <c r="H9" s="37" t="s">
        <v>310</v>
      </c>
      <c r="I9" s="38" t="s">
        <v>310</v>
      </c>
      <c r="K9" s="37" t="s">
        <v>310</v>
      </c>
      <c r="L9" s="38" t="s">
        <v>310</v>
      </c>
    </row>
    <row r="10" spans="2:12" ht="12.75">
      <c r="B10" s="37" t="s">
        <v>348</v>
      </c>
      <c r="C10" s="38" t="s">
        <v>349</v>
      </c>
      <c r="E10" s="37" t="s">
        <v>346</v>
      </c>
      <c r="F10" s="38" t="s">
        <v>347</v>
      </c>
      <c r="H10" s="37" t="s">
        <v>317</v>
      </c>
      <c r="I10" s="38" t="s">
        <v>318</v>
      </c>
      <c r="K10" s="37" t="s">
        <v>348</v>
      </c>
      <c r="L10" s="38" t="s">
        <v>349</v>
      </c>
    </row>
    <row r="11" spans="2:12" ht="12.75">
      <c r="B11" s="37" t="s">
        <v>315</v>
      </c>
      <c r="C11" s="38" t="s">
        <v>353</v>
      </c>
      <c r="E11" s="37" t="s">
        <v>351</v>
      </c>
      <c r="F11" s="38" t="s">
        <v>352</v>
      </c>
      <c r="H11" s="37" t="s">
        <v>323</v>
      </c>
      <c r="I11" s="38" t="s">
        <v>324</v>
      </c>
      <c r="K11" s="37" t="s">
        <v>315</v>
      </c>
      <c r="L11" s="38" t="s">
        <v>353</v>
      </c>
    </row>
    <row r="12" spans="2:12" ht="12.75">
      <c r="B12" s="37" t="s">
        <v>357</v>
      </c>
      <c r="C12" s="38" t="s">
        <v>358</v>
      </c>
      <c r="E12" s="37" t="s">
        <v>308</v>
      </c>
      <c r="F12" s="38" t="s">
        <v>356</v>
      </c>
      <c r="H12" s="37" t="s">
        <v>325</v>
      </c>
      <c r="I12" s="38" t="s">
        <v>326</v>
      </c>
      <c r="K12" s="37" t="s">
        <v>357</v>
      </c>
      <c r="L12" s="38" t="s">
        <v>358</v>
      </c>
    </row>
    <row r="13" spans="2:12" ht="12.75">
      <c r="B13" s="37" t="s">
        <v>361</v>
      </c>
      <c r="C13" s="38" t="s">
        <v>362</v>
      </c>
      <c r="E13" s="37" t="s">
        <v>359</v>
      </c>
      <c r="F13" s="38" t="s">
        <v>360</v>
      </c>
      <c r="H13" s="37" t="s">
        <v>333</v>
      </c>
      <c r="I13" s="38" t="s">
        <v>334</v>
      </c>
      <c r="K13" s="37" t="s">
        <v>361</v>
      </c>
      <c r="L13" s="38" t="s">
        <v>362</v>
      </c>
    </row>
    <row r="14" spans="2:12" ht="12.75">
      <c r="B14" s="37" t="s">
        <v>367</v>
      </c>
      <c r="C14" s="38" t="s">
        <v>368</v>
      </c>
      <c r="E14" s="37" t="s">
        <v>365</v>
      </c>
      <c r="F14" s="38" t="s">
        <v>366</v>
      </c>
      <c r="H14" s="37" t="s">
        <v>339</v>
      </c>
      <c r="I14" s="38" t="s">
        <v>340</v>
      </c>
      <c r="K14" s="37" t="s">
        <v>367</v>
      </c>
      <c r="L14" s="38" t="s">
        <v>368</v>
      </c>
    </row>
    <row r="15" spans="2:12" ht="12.75">
      <c r="B15" s="37" t="s">
        <v>307</v>
      </c>
      <c r="C15" s="38" t="s">
        <v>373</v>
      </c>
      <c r="E15" s="37" t="s">
        <v>371</v>
      </c>
      <c r="F15" s="38" t="s">
        <v>372</v>
      </c>
      <c r="H15" s="37" t="s">
        <v>306</v>
      </c>
      <c r="I15" s="38" t="s">
        <v>343</v>
      </c>
      <c r="K15" s="37" t="s">
        <v>307</v>
      </c>
      <c r="L15" s="38" t="s">
        <v>373</v>
      </c>
    </row>
    <row r="17" spans="2:12" ht="12.75">
      <c r="B17" s="37" t="s">
        <v>457</v>
      </c>
      <c r="C17" s="38" t="s">
        <v>312</v>
      </c>
      <c r="E17" s="37" t="s">
        <v>471</v>
      </c>
      <c r="F17" s="38" t="s">
        <v>312</v>
      </c>
      <c r="H17" s="37" t="s">
        <v>459</v>
      </c>
      <c r="I17" s="38" t="s">
        <v>312</v>
      </c>
      <c r="K17" s="37" t="s">
        <v>463</v>
      </c>
      <c r="L17" s="38" t="s">
        <v>312</v>
      </c>
    </row>
    <row r="18" spans="2:12" ht="12.75">
      <c r="B18" s="37" t="s">
        <v>309</v>
      </c>
      <c r="C18" s="38" t="s">
        <v>309</v>
      </c>
      <c r="E18" s="37" t="s">
        <v>310</v>
      </c>
      <c r="F18" s="38" t="s">
        <v>310</v>
      </c>
      <c r="H18" s="37" t="s">
        <v>304</v>
      </c>
      <c r="I18" s="38" t="s">
        <v>304</v>
      </c>
      <c r="K18" s="37" t="s">
        <v>309</v>
      </c>
      <c r="L18" s="38" t="s">
        <v>309</v>
      </c>
    </row>
    <row r="19" spans="2:12" ht="12.75">
      <c r="B19" s="37" t="s">
        <v>346</v>
      </c>
      <c r="C19" s="38" t="s">
        <v>347</v>
      </c>
      <c r="E19" s="37" t="s">
        <v>317</v>
      </c>
      <c r="F19" s="38" t="s">
        <v>318</v>
      </c>
      <c r="H19" s="37" t="s">
        <v>315</v>
      </c>
      <c r="I19" s="38" t="s">
        <v>316</v>
      </c>
      <c r="K19" s="37" t="s">
        <v>344</v>
      </c>
      <c r="L19" s="38" t="s">
        <v>345</v>
      </c>
    </row>
    <row r="20" spans="2:12" ht="12.75">
      <c r="B20" s="37" t="s">
        <v>351</v>
      </c>
      <c r="C20" s="38" t="s">
        <v>352</v>
      </c>
      <c r="E20" s="37" t="s">
        <v>323</v>
      </c>
      <c r="F20" s="38" t="s">
        <v>324</v>
      </c>
      <c r="H20" s="37" t="s">
        <v>321</v>
      </c>
      <c r="I20" s="38" t="s">
        <v>322</v>
      </c>
      <c r="K20" s="37" t="s">
        <v>305</v>
      </c>
      <c r="L20" s="38" t="s">
        <v>350</v>
      </c>
    </row>
    <row r="21" spans="2:12" ht="12.75">
      <c r="B21" s="37" t="s">
        <v>308</v>
      </c>
      <c r="C21" s="38" t="s">
        <v>356</v>
      </c>
      <c r="E21" s="37" t="s">
        <v>325</v>
      </c>
      <c r="F21" s="38" t="s">
        <v>326</v>
      </c>
      <c r="H21" s="37" t="s">
        <v>327</v>
      </c>
      <c r="I21" s="38" t="s">
        <v>328</v>
      </c>
      <c r="K21" s="37" t="s">
        <v>354</v>
      </c>
      <c r="L21" s="38" t="s">
        <v>355</v>
      </c>
    </row>
    <row r="22" spans="2:12" ht="12.75">
      <c r="B22" s="37" t="s">
        <v>359</v>
      </c>
      <c r="C22" s="38" t="s">
        <v>360</v>
      </c>
      <c r="E22" s="37" t="s">
        <v>333</v>
      </c>
      <c r="F22" s="38" t="s">
        <v>334</v>
      </c>
      <c r="H22" s="37" t="s">
        <v>331</v>
      </c>
      <c r="I22" s="38" t="s">
        <v>332</v>
      </c>
      <c r="K22" s="37" t="s">
        <v>363</v>
      </c>
      <c r="L22" s="38" t="s">
        <v>364</v>
      </c>
    </row>
    <row r="23" spans="2:12" ht="12.75">
      <c r="B23" s="37" t="s">
        <v>365</v>
      </c>
      <c r="C23" s="38" t="s">
        <v>366</v>
      </c>
      <c r="E23" s="37" t="s">
        <v>339</v>
      </c>
      <c r="F23" s="38" t="s">
        <v>340</v>
      </c>
      <c r="H23" s="37" t="s">
        <v>337</v>
      </c>
      <c r="I23" s="38" t="s">
        <v>338</v>
      </c>
      <c r="K23" s="37" t="s">
        <v>369</v>
      </c>
      <c r="L23" s="38" t="s">
        <v>370</v>
      </c>
    </row>
    <row r="24" spans="2:12" ht="12.75">
      <c r="B24" s="37" t="s">
        <v>371</v>
      </c>
      <c r="C24" s="38" t="s">
        <v>372</v>
      </c>
      <c r="E24" s="37" t="s">
        <v>306</v>
      </c>
      <c r="F24" s="38" t="s">
        <v>343</v>
      </c>
      <c r="H24" s="37" t="s">
        <v>341</v>
      </c>
      <c r="I24" s="38" t="s">
        <v>342</v>
      </c>
      <c r="K24" s="37" t="s">
        <v>341</v>
      </c>
      <c r="L24" s="38" t="s">
        <v>342</v>
      </c>
    </row>
    <row r="26" spans="2:12" ht="12.75">
      <c r="B26" s="37" t="s">
        <v>460</v>
      </c>
      <c r="C26" s="38" t="s">
        <v>312</v>
      </c>
      <c r="E26" s="37" t="s">
        <v>449</v>
      </c>
      <c r="F26" s="38" t="s">
        <v>312</v>
      </c>
      <c r="H26" s="37" t="s">
        <v>469</v>
      </c>
      <c r="I26" s="38" t="s">
        <v>312</v>
      </c>
      <c r="K26" s="37" t="s">
        <v>451</v>
      </c>
      <c r="L26" s="38" t="s">
        <v>312</v>
      </c>
    </row>
    <row r="27" spans="2:12" ht="12.75">
      <c r="B27" s="37" t="s">
        <v>311</v>
      </c>
      <c r="C27" s="38" t="s">
        <v>311</v>
      </c>
      <c r="E27" s="37" t="s">
        <v>304</v>
      </c>
      <c r="F27" s="38" t="s">
        <v>304</v>
      </c>
      <c r="H27" s="37" t="s">
        <v>309</v>
      </c>
      <c r="I27" s="38" t="s">
        <v>309</v>
      </c>
      <c r="K27" s="37" t="s">
        <v>311</v>
      </c>
      <c r="L27" s="38" t="s">
        <v>311</v>
      </c>
    </row>
    <row r="28" spans="2:12" ht="12.75">
      <c r="B28" s="37" t="s">
        <v>313</v>
      </c>
      <c r="C28" s="38" t="s">
        <v>314</v>
      </c>
      <c r="E28" s="37" t="s">
        <v>315</v>
      </c>
      <c r="F28" s="38" t="s">
        <v>316</v>
      </c>
      <c r="H28" s="37" t="s">
        <v>344</v>
      </c>
      <c r="I28" s="38" t="s">
        <v>345</v>
      </c>
      <c r="K28" s="37" t="s">
        <v>313</v>
      </c>
      <c r="L28" s="38" t="s">
        <v>314</v>
      </c>
    </row>
    <row r="29" spans="2:12" ht="12.75">
      <c r="B29" s="37" t="s">
        <v>319</v>
      </c>
      <c r="C29" s="38" t="s">
        <v>320</v>
      </c>
      <c r="E29" s="37" t="s">
        <v>321</v>
      </c>
      <c r="F29" s="38" t="s">
        <v>322</v>
      </c>
      <c r="H29" s="37" t="s">
        <v>305</v>
      </c>
      <c r="I29" s="38" t="s">
        <v>350</v>
      </c>
      <c r="K29" s="37" t="s">
        <v>319</v>
      </c>
      <c r="L29" s="38" t="s">
        <v>320</v>
      </c>
    </row>
    <row r="30" spans="2:12" ht="12.75">
      <c r="B30" s="37" t="s">
        <v>325</v>
      </c>
      <c r="C30" s="38" t="s">
        <v>326</v>
      </c>
      <c r="E30" s="37" t="s">
        <v>327</v>
      </c>
      <c r="F30" s="38" t="s">
        <v>328</v>
      </c>
      <c r="H30" s="37" t="s">
        <v>354</v>
      </c>
      <c r="I30" s="38" t="s">
        <v>355</v>
      </c>
      <c r="K30" s="37" t="s">
        <v>325</v>
      </c>
      <c r="L30" s="38" t="s">
        <v>326</v>
      </c>
    </row>
    <row r="31" spans="2:12" ht="12.75">
      <c r="B31" s="37" t="s">
        <v>329</v>
      </c>
      <c r="C31" s="38" t="s">
        <v>330</v>
      </c>
      <c r="E31" s="37" t="s">
        <v>331</v>
      </c>
      <c r="F31" s="38" t="s">
        <v>332</v>
      </c>
      <c r="H31" s="37" t="s">
        <v>363</v>
      </c>
      <c r="I31" s="38" t="s">
        <v>364</v>
      </c>
      <c r="K31" s="37" t="s">
        <v>329</v>
      </c>
      <c r="L31" s="38" t="s">
        <v>330</v>
      </c>
    </row>
    <row r="32" spans="2:12" ht="12.75">
      <c r="B32" s="37" t="s">
        <v>335</v>
      </c>
      <c r="C32" s="38" t="s">
        <v>336</v>
      </c>
      <c r="E32" s="37" t="s">
        <v>337</v>
      </c>
      <c r="F32" s="38" t="s">
        <v>338</v>
      </c>
      <c r="H32" s="37" t="s">
        <v>369</v>
      </c>
      <c r="I32" s="38" t="s">
        <v>370</v>
      </c>
      <c r="K32" s="37" t="s">
        <v>335</v>
      </c>
      <c r="L32" s="38" t="s">
        <v>336</v>
      </c>
    </row>
    <row r="33" spans="2:12" ht="12.75">
      <c r="B33" s="37" t="s">
        <v>341</v>
      </c>
      <c r="C33" s="38" t="s">
        <v>342</v>
      </c>
      <c r="E33" s="37" t="s">
        <v>341</v>
      </c>
      <c r="F33" s="38" t="s">
        <v>342</v>
      </c>
      <c r="H33" s="37" t="s">
        <v>341</v>
      </c>
      <c r="I33" s="38" t="s">
        <v>342</v>
      </c>
      <c r="K33" s="37" t="s">
        <v>341</v>
      </c>
      <c r="L33" s="38" t="s">
        <v>342</v>
      </c>
    </row>
    <row r="35" spans="2:12" ht="12.75">
      <c r="B35" s="37" t="s">
        <v>455</v>
      </c>
      <c r="C35" s="38" t="s">
        <v>312</v>
      </c>
      <c r="E35" s="37" t="s">
        <v>454</v>
      </c>
      <c r="F35" s="38" t="s">
        <v>312</v>
      </c>
      <c r="H35" s="37" t="s">
        <v>452</v>
      </c>
      <c r="I35" s="38" t="s">
        <v>312</v>
      </c>
      <c r="K35" s="37" t="s">
        <v>465</v>
      </c>
      <c r="L35" s="38" t="s">
        <v>312</v>
      </c>
    </row>
    <row r="36" spans="2:12" ht="12.75">
      <c r="B36" s="37" t="s">
        <v>310</v>
      </c>
      <c r="C36" s="38" t="s">
        <v>310</v>
      </c>
      <c r="E36" s="37" t="s">
        <v>309</v>
      </c>
      <c r="F36" s="38" t="s">
        <v>309</v>
      </c>
      <c r="H36" s="37" t="s">
        <v>310</v>
      </c>
      <c r="I36" s="38" t="s">
        <v>310</v>
      </c>
      <c r="K36" s="37" t="s">
        <v>310</v>
      </c>
      <c r="L36" s="38" t="s">
        <v>310</v>
      </c>
    </row>
    <row r="37" spans="2:12" ht="12.75">
      <c r="B37" s="37" t="s">
        <v>348</v>
      </c>
      <c r="C37" s="38" t="s">
        <v>349</v>
      </c>
      <c r="E37" s="37" t="s">
        <v>346</v>
      </c>
      <c r="F37" s="38" t="s">
        <v>347</v>
      </c>
      <c r="H37" s="37" t="s">
        <v>317</v>
      </c>
      <c r="I37" s="38" t="s">
        <v>318</v>
      </c>
      <c r="K37" s="37" t="s">
        <v>348</v>
      </c>
      <c r="L37" s="38" t="s">
        <v>349</v>
      </c>
    </row>
    <row r="38" spans="2:12" ht="12.75">
      <c r="B38" s="37" t="s">
        <v>315</v>
      </c>
      <c r="C38" s="38" t="s">
        <v>353</v>
      </c>
      <c r="E38" s="37" t="s">
        <v>351</v>
      </c>
      <c r="F38" s="38" t="s">
        <v>352</v>
      </c>
      <c r="H38" s="37" t="s">
        <v>323</v>
      </c>
      <c r="I38" s="38" t="s">
        <v>324</v>
      </c>
      <c r="K38" s="37" t="s">
        <v>315</v>
      </c>
      <c r="L38" s="38" t="s">
        <v>353</v>
      </c>
    </row>
    <row r="39" spans="2:12" ht="12.75">
      <c r="B39" s="37" t="s">
        <v>357</v>
      </c>
      <c r="C39" s="38" t="s">
        <v>358</v>
      </c>
      <c r="E39" s="37" t="s">
        <v>308</v>
      </c>
      <c r="F39" s="38" t="s">
        <v>356</v>
      </c>
      <c r="H39" s="37" t="s">
        <v>325</v>
      </c>
      <c r="I39" s="38" t="s">
        <v>326</v>
      </c>
      <c r="K39" s="37" t="s">
        <v>357</v>
      </c>
      <c r="L39" s="38" t="s">
        <v>358</v>
      </c>
    </row>
    <row r="40" spans="2:12" ht="12.75">
      <c r="B40" s="37" t="s">
        <v>361</v>
      </c>
      <c r="C40" s="38" t="s">
        <v>362</v>
      </c>
      <c r="E40" s="37" t="s">
        <v>359</v>
      </c>
      <c r="F40" s="38" t="s">
        <v>360</v>
      </c>
      <c r="H40" s="37" t="s">
        <v>333</v>
      </c>
      <c r="I40" s="38" t="s">
        <v>334</v>
      </c>
      <c r="K40" s="37" t="s">
        <v>361</v>
      </c>
      <c r="L40" s="38" t="s">
        <v>362</v>
      </c>
    </row>
    <row r="41" spans="2:12" ht="12.75">
      <c r="B41" s="37" t="s">
        <v>367</v>
      </c>
      <c r="C41" s="38" t="s">
        <v>368</v>
      </c>
      <c r="E41" s="37" t="s">
        <v>365</v>
      </c>
      <c r="F41" s="38" t="s">
        <v>366</v>
      </c>
      <c r="H41" s="37" t="s">
        <v>339</v>
      </c>
      <c r="I41" s="38" t="s">
        <v>340</v>
      </c>
      <c r="K41" s="37" t="s">
        <v>367</v>
      </c>
      <c r="L41" s="38" t="s">
        <v>368</v>
      </c>
    </row>
    <row r="42" spans="2:12" ht="12.75">
      <c r="B42" s="37" t="s">
        <v>307</v>
      </c>
      <c r="C42" s="38" t="s">
        <v>373</v>
      </c>
      <c r="E42" s="37" t="s">
        <v>371</v>
      </c>
      <c r="F42" s="38" t="s">
        <v>372</v>
      </c>
      <c r="H42" s="37" t="s">
        <v>306</v>
      </c>
      <c r="I42" s="38" t="s">
        <v>343</v>
      </c>
      <c r="K42" s="37" t="s">
        <v>307</v>
      </c>
      <c r="L42" s="38" t="s">
        <v>373</v>
      </c>
    </row>
    <row r="44" spans="2:12" ht="12.75">
      <c r="B44" s="37" t="s">
        <v>453</v>
      </c>
      <c r="C44" s="38" t="s">
        <v>312</v>
      </c>
      <c r="E44" s="37" t="s">
        <v>467</v>
      </c>
      <c r="F44" s="38" t="s">
        <v>312</v>
      </c>
      <c r="H44" s="37" t="s">
        <v>464</v>
      </c>
      <c r="I44" s="38" t="s">
        <v>312</v>
      </c>
      <c r="K44" s="37" t="s">
        <v>456</v>
      </c>
      <c r="L44" s="38" t="s">
        <v>312</v>
      </c>
    </row>
    <row r="45" spans="2:12" ht="12.75">
      <c r="B45" s="37" t="s">
        <v>309</v>
      </c>
      <c r="C45" s="38" t="s">
        <v>309</v>
      </c>
      <c r="E45" s="37" t="s">
        <v>311</v>
      </c>
      <c r="F45" s="38" t="s">
        <v>311</v>
      </c>
      <c r="H45" s="37" t="s">
        <v>304</v>
      </c>
      <c r="I45" s="38" t="s">
        <v>304</v>
      </c>
      <c r="K45" s="37" t="s">
        <v>309</v>
      </c>
      <c r="L45" s="38" t="s">
        <v>309</v>
      </c>
    </row>
    <row r="46" spans="2:12" ht="12.75">
      <c r="B46" s="37" t="s">
        <v>344</v>
      </c>
      <c r="C46" s="38" t="s">
        <v>345</v>
      </c>
      <c r="E46" s="37" t="s">
        <v>313</v>
      </c>
      <c r="F46" s="38" t="s">
        <v>314</v>
      </c>
      <c r="H46" s="37" t="s">
        <v>315</v>
      </c>
      <c r="I46" s="38" t="s">
        <v>316</v>
      </c>
      <c r="K46" s="37" t="s">
        <v>344</v>
      </c>
      <c r="L46" s="38" t="s">
        <v>345</v>
      </c>
    </row>
    <row r="47" spans="2:12" ht="12.75">
      <c r="B47" s="37" t="s">
        <v>305</v>
      </c>
      <c r="C47" s="38" t="s">
        <v>350</v>
      </c>
      <c r="E47" s="37" t="s">
        <v>319</v>
      </c>
      <c r="F47" s="38" t="s">
        <v>320</v>
      </c>
      <c r="H47" s="37" t="s">
        <v>321</v>
      </c>
      <c r="I47" s="38" t="s">
        <v>322</v>
      </c>
      <c r="K47" s="37" t="s">
        <v>305</v>
      </c>
      <c r="L47" s="38" t="s">
        <v>350</v>
      </c>
    </row>
    <row r="48" spans="2:12" ht="12.75">
      <c r="B48" s="37" t="s">
        <v>354</v>
      </c>
      <c r="C48" s="38" t="s">
        <v>355</v>
      </c>
      <c r="E48" s="37" t="s">
        <v>325</v>
      </c>
      <c r="F48" s="38" t="s">
        <v>326</v>
      </c>
      <c r="H48" s="37" t="s">
        <v>327</v>
      </c>
      <c r="I48" s="38" t="s">
        <v>328</v>
      </c>
      <c r="K48" s="37" t="s">
        <v>354</v>
      </c>
      <c r="L48" s="38" t="s">
        <v>355</v>
      </c>
    </row>
    <row r="49" spans="2:12" ht="12.75">
      <c r="B49" s="37" t="s">
        <v>359</v>
      </c>
      <c r="C49" s="38" t="s">
        <v>360</v>
      </c>
      <c r="E49" s="37" t="s">
        <v>329</v>
      </c>
      <c r="F49" s="38" t="s">
        <v>330</v>
      </c>
      <c r="H49" s="37" t="s">
        <v>331</v>
      </c>
      <c r="I49" s="38" t="s">
        <v>332</v>
      </c>
      <c r="K49" s="37" t="s">
        <v>363</v>
      </c>
      <c r="L49" s="38" t="s">
        <v>364</v>
      </c>
    </row>
    <row r="50" spans="2:12" ht="12.75">
      <c r="B50" s="37" t="s">
        <v>365</v>
      </c>
      <c r="C50" s="38" t="s">
        <v>366</v>
      </c>
      <c r="E50" s="37" t="s">
        <v>335</v>
      </c>
      <c r="F50" s="38" t="s">
        <v>336</v>
      </c>
      <c r="H50" s="37" t="s">
        <v>337</v>
      </c>
      <c r="I50" s="38" t="s">
        <v>338</v>
      </c>
      <c r="K50" s="37" t="s">
        <v>369</v>
      </c>
      <c r="L50" s="38" t="s">
        <v>370</v>
      </c>
    </row>
    <row r="51" spans="2:12" ht="12.75">
      <c r="B51" s="37" t="s">
        <v>371</v>
      </c>
      <c r="C51" s="38" t="s">
        <v>372</v>
      </c>
      <c r="E51" s="37" t="s">
        <v>341</v>
      </c>
      <c r="F51" s="38" t="s">
        <v>342</v>
      </c>
      <c r="H51" s="37" t="s">
        <v>341</v>
      </c>
      <c r="I51" s="38" t="s">
        <v>342</v>
      </c>
      <c r="K51" s="37" t="s">
        <v>341</v>
      </c>
      <c r="L51" s="38" t="s">
        <v>342</v>
      </c>
    </row>
    <row r="53" spans="2:12" ht="12.75">
      <c r="B53" s="37" t="s">
        <v>450</v>
      </c>
      <c r="C53" s="38" t="s">
        <v>312</v>
      </c>
      <c r="E53" s="37" t="s">
        <v>472</v>
      </c>
      <c r="F53" s="38" t="s">
        <v>312</v>
      </c>
      <c r="H53" s="37" t="s">
        <v>462</v>
      </c>
      <c r="I53" s="38" t="s">
        <v>312</v>
      </c>
      <c r="K53" s="37" t="s">
        <v>470</v>
      </c>
      <c r="L53" s="38" t="s">
        <v>312</v>
      </c>
    </row>
    <row r="54" spans="2:12" ht="12.75">
      <c r="B54" s="37" t="s">
        <v>311</v>
      </c>
      <c r="C54" s="38" t="s">
        <v>311</v>
      </c>
      <c r="E54" s="37" t="s">
        <v>304</v>
      </c>
      <c r="F54" s="38" t="s">
        <v>304</v>
      </c>
      <c r="H54" s="37" t="s">
        <v>309</v>
      </c>
      <c r="I54" s="38" t="s">
        <v>309</v>
      </c>
      <c r="K54" s="37" t="s">
        <v>310</v>
      </c>
      <c r="L54" s="38" t="s">
        <v>310</v>
      </c>
    </row>
    <row r="55" spans="2:12" ht="12.75">
      <c r="B55" s="37" t="s">
        <v>313</v>
      </c>
      <c r="C55" s="38" t="s">
        <v>314</v>
      </c>
      <c r="E55" s="37" t="s">
        <v>315</v>
      </c>
      <c r="F55" s="38" t="s">
        <v>316</v>
      </c>
      <c r="H55" s="37" t="s">
        <v>346</v>
      </c>
      <c r="I55" s="38" t="s">
        <v>347</v>
      </c>
      <c r="K55" s="37" t="s">
        <v>317</v>
      </c>
      <c r="L55" s="38" t="s">
        <v>318</v>
      </c>
    </row>
    <row r="56" spans="2:12" ht="12.75">
      <c r="B56" s="37" t="s">
        <v>319</v>
      </c>
      <c r="C56" s="38" t="s">
        <v>320</v>
      </c>
      <c r="E56" s="37" t="s">
        <v>321</v>
      </c>
      <c r="F56" s="38" t="s">
        <v>322</v>
      </c>
      <c r="H56" s="37" t="s">
        <v>351</v>
      </c>
      <c r="I56" s="38" t="s">
        <v>352</v>
      </c>
      <c r="K56" s="37" t="s">
        <v>323</v>
      </c>
      <c r="L56" s="38" t="s">
        <v>324</v>
      </c>
    </row>
    <row r="57" spans="2:12" ht="12.75">
      <c r="B57" s="37" t="s">
        <v>325</v>
      </c>
      <c r="C57" s="38" t="s">
        <v>326</v>
      </c>
      <c r="E57" s="37" t="s">
        <v>327</v>
      </c>
      <c r="F57" s="38" t="s">
        <v>328</v>
      </c>
      <c r="H57" s="37" t="s">
        <v>308</v>
      </c>
      <c r="I57" s="38" t="s">
        <v>356</v>
      </c>
      <c r="K57" s="37" t="s">
        <v>325</v>
      </c>
      <c r="L57" s="38" t="s">
        <v>326</v>
      </c>
    </row>
    <row r="58" spans="2:12" ht="12.75">
      <c r="B58" s="37" t="s">
        <v>329</v>
      </c>
      <c r="C58" s="38" t="s">
        <v>330</v>
      </c>
      <c r="E58" s="37" t="s">
        <v>331</v>
      </c>
      <c r="F58" s="38" t="s">
        <v>332</v>
      </c>
      <c r="H58" s="37" t="s">
        <v>363</v>
      </c>
      <c r="I58" s="38" t="s">
        <v>364</v>
      </c>
      <c r="K58" s="37" t="s">
        <v>333</v>
      </c>
      <c r="L58" s="38" t="s">
        <v>334</v>
      </c>
    </row>
    <row r="59" spans="2:12" ht="12.75">
      <c r="B59" s="37" t="s">
        <v>335</v>
      </c>
      <c r="C59" s="38" t="s">
        <v>336</v>
      </c>
      <c r="E59" s="37" t="s">
        <v>337</v>
      </c>
      <c r="F59" s="38" t="s">
        <v>338</v>
      </c>
      <c r="H59" s="37" t="s">
        <v>369</v>
      </c>
      <c r="I59" s="38" t="s">
        <v>370</v>
      </c>
      <c r="K59" s="37" t="s">
        <v>339</v>
      </c>
      <c r="L59" s="38" t="s">
        <v>340</v>
      </c>
    </row>
    <row r="60" spans="2:12" ht="12.75">
      <c r="B60" s="37" t="s">
        <v>341</v>
      </c>
      <c r="C60" s="38" t="s">
        <v>342</v>
      </c>
      <c r="E60" s="37" t="s">
        <v>341</v>
      </c>
      <c r="F60" s="38" t="s">
        <v>342</v>
      </c>
      <c r="H60" s="37" t="s">
        <v>341</v>
      </c>
      <c r="I60" s="38" t="s">
        <v>342</v>
      </c>
      <c r="K60" s="37" t="s">
        <v>306</v>
      </c>
      <c r="L60" s="38" t="s">
        <v>343</v>
      </c>
    </row>
    <row r="61" spans="3:12" ht="12.75">
      <c r="C61" s="37"/>
      <c r="F61" s="37"/>
      <c r="I61" s="37"/>
      <c r="L61" s="37"/>
    </row>
    <row r="62" spans="3:12" ht="12.75">
      <c r="C62" s="37"/>
      <c r="F62" s="37"/>
      <c r="I62" s="37"/>
      <c r="L62" s="37"/>
    </row>
    <row r="63" spans="3:12" ht="12.75">
      <c r="C63" s="37"/>
      <c r="F63" s="37"/>
      <c r="I63" s="37"/>
      <c r="L63" s="37"/>
    </row>
    <row r="64" spans="3:12" ht="12.75">
      <c r="C64" s="37"/>
      <c r="F64" s="37"/>
      <c r="I64" s="37"/>
      <c r="L64" s="37"/>
    </row>
    <row r="65" spans="3:12" ht="12.75">
      <c r="C65" s="37"/>
      <c r="F65" s="37"/>
      <c r="I65" s="37"/>
      <c r="L65" s="37"/>
    </row>
    <row r="67" spans="3:12" ht="12.75">
      <c r="C67" s="37"/>
      <c r="F67" s="37"/>
      <c r="I67" s="37"/>
      <c r="L67" s="37"/>
    </row>
    <row r="68" spans="3:12" ht="12.75">
      <c r="C68" s="37"/>
      <c r="F68" s="37"/>
      <c r="I68" s="37"/>
      <c r="L68" s="37"/>
    </row>
    <row r="69" spans="3:12" ht="12.75">
      <c r="C69" s="37"/>
      <c r="F69" s="37"/>
      <c r="I69" s="37"/>
      <c r="L69" s="37"/>
    </row>
    <row r="70" spans="3:12" ht="12.75">
      <c r="C70" s="37"/>
      <c r="F70" s="37"/>
      <c r="I70" s="37"/>
      <c r="L70" s="37"/>
    </row>
    <row r="71" spans="3:12" ht="12.75">
      <c r="C71" s="37"/>
      <c r="F71" s="37"/>
      <c r="I71" s="37"/>
      <c r="L71" s="37"/>
    </row>
    <row r="72" spans="3:12" ht="12.75">
      <c r="C72" s="37"/>
      <c r="F72" s="37"/>
      <c r="I72" s="37"/>
      <c r="L72" s="37"/>
    </row>
    <row r="73" spans="3:12" ht="12.75">
      <c r="C73" s="37"/>
      <c r="F73" s="37"/>
      <c r="I73" s="37"/>
      <c r="L73" s="37"/>
    </row>
    <row r="74" spans="3:12" ht="12.75">
      <c r="C74" s="37"/>
      <c r="F74" s="37"/>
      <c r="I74" s="37"/>
      <c r="L74" s="37"/>
    </row>
    <row r="76" spans="3:12" ht="12.75">
      <c r="C76" s="37"/>
      <c r="F76" s="37"/>
      <c r="I76" s="37"/>
      <c r="L76" s="37"/>
    </row>
    <row r="77" spans="3:12" ht="12.75">
      <c r="C77" s="37"/>
      <c r="F77" s="37"/>
      <c r="I77" s="37"/>
      <c r="L77" s="37"/>
    </row>
    <row r="78" spans="3:12" ht="12.75">
      <c r="C78" s="37"/>
      <c r="F78" s="37"/>
      <c r="I78" s="37"/>
      <c r="L78" s="37"/>
    </row>
    <row r="79" spans="3:12" ht="12.75">
      <c r="C79" s="37"/>
      <c r="F79" s="37"/>
      <c r="I79" s="37"/>
      <c r="L79" s="37"/>
    </row>
    <row r="80" spans="3:12" ht="12.75">
      <c r="C80" s="37"/>
      <c r="F80" s="37"/>
      <c r="I80" s="37"/>
      <c r="L80" s="37"/>
    </row>
    <row r="81" spans="3:12" ht="12.75">
      <c r="C81" s="37"/>
      <c r="F81" s="37"/>
      <c r="I81" s="37"/>
      <c r="L81" s="37"/>
    </row>
    <row r="82" spans="3:12" ht="12.75">
      <c r="C82" s="37"/>
      <c r="F82" s="37"/>
      <c r="I82" s="37"/>
      <c r="L82" s="37"/>
    </row>
    <row r="83" spans="3:12" ht="12.75">
      <c r="C83" s="37"/>
      <c r="F83" s="37"/>
      <c r="I83" s="37"/>
      <c r="L83" s="37"/>
    </row>
    <row r="85" spans="3:12" ht="12.75">
      <c r="C85" s="37"/>
      <c r="F85" s="37"/>
      <c r="I85" s="37"/>
      <c r="L85" s="37"/>
    </row>
    <row r="86" spans="3:12" ht="12.75">
      <c r="C86" s="37"/>
      <c r="F86" s="37"/>
      <c r="I86" s="37"/>
      <c r="L86" s="37"/>
    </row>
    <row r="87" spans="3:12" ht="12.75">
      <c r="C87" s="37"/>
      <c r="F87" s="37"/>
      <c r="I87" s="37"/>
      <c r="L87" s="37"/>
    </row>
    <row r="88" spans="3:12" ht="12.75">
      <c r="C88" s="37"/>
      <c r="F88" s="37"/>
      <c r="I88" s="37"/>
      <c r="L88" s="37"/>
    </row>
    <row r="89" spans="3:12" ht="12.75">
      <c r="C89" s="37"/>
      <c r="F89" s="37"/>
      <c r="I89" s="37"/>
      <c r="L89" s="37"/>
    </row>
    <row r="90" spans="3:12" ht="12.75">
      <c r="C90" s="37"/>
      <c r="F90" s="37"/>
      <c r="I90" s="37"/>
      <c r="L90" s="37"/>
    </row>
    <row r="91" spans="3:12" ht="12.75">
      <c r="C91" s="37"/>
      <c r="F91" s="37"/>
      <c r="I91" s="37"/>
      <c r="L91" s="37"/>
    </row>
    <row r="92" spans="3:12" ht="12.75">
      <c r="C92" s="37"/>
      <c r="F92" s="37"/>
      <c r="I92" s="37"/>
      <c r="L92" s="37"/>
    </row>
    <row r="94" spans="3:12" ht="12.75">
      <c r="C94" s="37"/>
      <c r="F94" s="37"/>
      <c r="I94" s="37"/>
      <c r="L94" s="37"/>
    </row>
    <row r="95" spans="3:12" ht="12.75">
      <c r="C95" s="37"/>
      <c r="F95" s="37"/>
      <c r="I95" s="37"/>
      <c r="L95" s="37"/>
    </row>
    <row r="96" spans="3:12" ht="12.75">
      <c r="C96" s="37"/>
      <c r="F96" s="37"/>
      <c r="I96" s="37"/>
      <c r="L96" s="37"/>
    </row>
    <row r="97" spans="3:12" ht="12.75">
      <c r="C97" s="37"/>
      <c r="F97" s="37"/>
      <c r="I97" s="37"/>
      <c r="L97" s="37"/>
    </row>
    <row r="98" spans="3:12" ht="12.75">
      <c r="C98" s="37"/>
      <c r="F98" s="37"/>
      <c r="I98" s="37"/>
      <c r="L98" s="37"/>
    </row>
    <row r="99" spans="3:12" ht="12.75">
      <c r="C99" s="37"/>
      <c r="F99" s="37"/>
      <c r="I99" s="37"/>
      <c r="L99" s="37"/>
    </row>
    <row r="100" spans="3:12" ht="12.75">
      <c r="C100" s="37"/>
      <c r="F100" s="37"/>
      <c r="I100" s="37"/>
      <c r="L100" s="37"/>
    </row>
    <row r="101" spans="3:12" ht="12.75">
      <c r="C101" s="37"/>
      <c r="F101" s="37"/>
      <c r="I101" s="37"/>
      <c r="L101" s="37"/>
    </row>
    <row r="103" spans="3:12" ht="12.75">
      <c r="C103" s="37"/>
      <c r="F103" s="37"/>
      <c r="I103" s="37"/>
      <c r="L103" s="37"/>
    </row>
    <row r="104" spans="3:12" ht="12.75">
      <c r="C104" s="37"/>
      <c r="F104" s="37"/>
      <c r="I104" s="37"/>
      <c r="L104" s="37"/>
    </row>
    <row r="105" spans="3:12" ht="12.75">
      <c r="C105" s="37"/>
      <c r="F105" s="37"/>
      <c r="I105" s="37"/>
      <c r="L105" s="37"/>
    </row>
    <row r="106" spans="3:12" ht="12.75">
      <c r="C106" s="37"/>
      <c r="F106" s="37"/>
      <c r="I106" s="37"/>
      <c r="L106" s="37"/>
    </row>
    <row r="107" spans="3:12" ht="12.75">
      <c r="C107" s="37"/>
      <c r="F107" s="37"/>
      <c r="I107" s="37"/>
      <c r="L107" s="37"/>
    </row>
    <row r="108" spans="3:12" ht="12.75">
      <c r="C108" s="37"/>
      <c r="F108" s="37"/>
      <c r="I108" s="37"/>
      <c r="L108" s="37"/>
    </row>
    <row r="109" spans="3:12" ht="12.75">
      <c r="C109" s="37"/>
      <c r="F109" s="37"/>
      <c r="I109" s="37"/>
      <c r="L109" s="37"/>
    </row>
    <row r="110" spans="3:12" ht="12.75">
      <c r="C110" s="37"/>
      <c r="F110" s="37"/>
      <c r="I110" s="37"/>
      <c r="L110" s="37"/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Berro</dc:creator>
  <cp:keywords/>
  <dc:description/>
  <cp:lastModifiedBy>HP Authorized Customer</cp:lastModifiedBy>
  <cp:lastPrinted>2001-11-01T19:14:29Z</cp:lastPrinted>
  <dcterms:created xsi:type="dcterms:W3CDTF">1998-10-30T02:14:45Z</dcterms:created>
  <dcterms:modified xsi:type="dcterms:W3CDTF">2008-10-05T14:01:17Z</dcterms:modified>
  <cp:category/>
  <cp:version/>
  <cp:contentType/>
  <cp:contentStatus/>
  <cp:revision>1</cp:revision>
</cp:coreProperties>
</file>